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25\16\план график\"/>
    </mc:Choice>
  </mc:AlternateContent>
  <bookViews>
    <workbookView xWindow="0" yWindow="0" windowWidth="20496" windowHeight="7692" tabRatio="889"/>
  </bookViews>
  <sheets>
    <sheet name="16 школа-сад Алзамай" sheetId="10" r:id="rId1"/>
  </sheets>
  <definedNames>
    <definedName name="_xlnm._FilterDatabase" localSheetId="0" hidden="1">'16 школа-сад Алзамай'!$F$25:$J$79</definedName>
    <definedName name="_xlnm.Print_Area" localSheetId="0">'16 школа-сад Алзамай'!$A$1:$R$88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0" l="1"/>
  <c r="M69" i="10"/>
  <c r="N69" i="10"/>
  <c r="O69" i="10"/>
  <c r="P69" i="10"/>
  <c r="M70" i="10"/>
  <c r="N70" i="10"/>
  <c r="O70" i="10"/>
  <c r="P70" i="10"/>
  <c r="M71" i="10"/>
  <c r="N71" i="10"/>
  <c r="O71" i="10"/>
  <c r="P71" i="10"/>
  <c r="M72" i="10"/>
  <c r="N72" i="10"/>
  <c r="O72" i="10"/>
  <c r="P72" i="10"/>
  <c r="M65" i="10"/>
  <c r="N65" i="10"/>
  <c r="O65" i="10"/>
  <c r="P65" i="10"/>
  <c r="M66" i="10"/>
  <c r="N66" i="10"/>
  <c r="O66" i="10"/>
  <c r="P66" i="10"/>
  <c r="M67" i="10"/>
  <c r="N67" i="10"/>
  <c r="O67" i="10"/>
  <c r="P67" i="10"/>
  <c r="M44" i="10"/>
  <c r="N44" i="10"/>
  <c r="O44" i="10"/>
  <c r="P44" i="10"/>
  <c r="M45" i="10"/>
  <c r="N45" i="10"/>
  <c r="O45" i="10"/>
  <c r="P45" i="10"/>
  <c r="M46" i="10"/>
  <c r="N46" i="10"/>
  <c r="O46" i="10"/>
  <c r="P46" i="10"/>
  <c r="M47" i="10"/>
  <c r="N47" i="10"/>
  <c r="O47" i="10"/>
  <c r="P47" i="10"/>
  <c r="M48" i="10"/>
  <c r="N48" i="10"/>
  <c r="O48" i="10"/>
  <c r="P48" i="10"/>
  <c r="M49" i="10"/>
  <c r="N49" i="10"/>
  <c r="O49" i="10"/>
  <c r="P49" i="10"/>
  <c r="M39" i="10"/>
  <c r="N39" i="10"/>
  <c r="O39" i="10"/>
  <c r="P39" i="10"/>
  <c r="M40" i="10"/>
  <c r="N40" i="10"/>
  <c r="O40" i="10"/>
  <c r="P40" i="10"/>
  <c r="M41" i="10"/>
  <c r="N41" i="10"/>
  <c r="O41" i="10"/>
  <c r="P41" i="10"/>
  <c r="M42" i="10"/>
  <c r="N42" i="10"/>
  <c r="O42" i="10"/>
  <c r="P42" i="10"/>
  <c r="M35" i="10"/>
  <c r="N35" i="10"/>
  <c r="O35" i="10"/>
  <c r="P35" i="10"/>
  <c r="M36" i="10"/>
  <c r="N36" i="10"/>
  <c r="O36" i="10"/>
  <c r="P36" i="10"/>
  <c r="M37" i="10"/>
  <c r="N37" i="10"/>
  <c r="O37" i="10"/>
  <c r="P37" i="10"/>
  <c r="P33" i="10"/>
  <c r="O33" i="10"/>
  <c r="N33" i="10"/>
  <c r="M33" i="10"/>
  <c r="P31" i="10"/>
  <c r="O31" i="10"/>
  <c r="N31" i="10"/>
  <c r="M31" i="10"/>
  <c r="P30" i="10"/>
  <c r="P32" i="10" s="1"/>
  <c r="O30" i="10"/>
  <c r="N30" i="10"/>
  <c r="N32" i="10" s="1"/>
  <c r="M30" i="10"/>
  <c r="M32" i="10" s="1"/>
  <c r="P28" i="10"/>
  <c r="O28" i="10"/>
  <c r="N28" i="10"/>
  <c r="M28" i="10"/>
  <c r="R78" i="10"/>
  <c r="Q78" i="10"/>
  <c r="R76" i="10"/>
  <c r="R79" i="10" s="1"/>
  <c r="Q76" i="10"/>
  <c r="R73" i="10"/>
  <c r="Q73" i="10"/>
  <c r="R64" i="10"/>
  <c r="Q64" i="10"/>
  <c r="R43" i="10"/>
  <c r="Q43" i="10"/>
  <c r="R34" i="10"/>
  <c r="Q34" i="10"/>
  <c r="R32" i="10"/>
  <c r="Q32" i="10"/>
  <c r="R29" i="10"/>
  <c r="Q29" i="10"/>
  <c r="R27" i="10"/>
  <c r="Q27" i="10"/>
  <c r="L78" i="10"/>
  <c r="L76" i="10"/>
  <c r="L73" i="10"/>
  <c r="L64" i="10"/>
  <c r="L43" i="10"/>
  <c r="L34" i="10"/>
  <c r="L32" i="10"/>
  <c r="L29" i="10"/>
  <c r="L27" i="10"/>
  <c r="K78" i="10"/>
  <c r="K76" i="10"/>
  <c r="K73" i="10"/>
  <c r="K64" i="10"/>
  <c r="K43" i="10"/>
  <c r="K34" i="10"/>
  <c r="K32" i="10"/>
  <c r="K29" i="10"/>
  <c r="K27" i="10"/>
  <c r="Q79" i="10" l="1"/>
  <c r="K79" i="10"/>
  <c r="L79" i="10"/>
  <c r="M29" i="10" l="1"/>
  <c r="N29" i="10"/>
  <c r="O29" i="10"/>
  <c r="P29" i="10"/>
  <c r="M78" i="10" l="1"/>
  <c r="N78" i="10"/>
  <c r="O78" i="10"/>
  <c r="P78" i="10"/>
  <c r="P77" i="10"/>
  <c r="O77" i="10"/>
  <c r="N77" i="10"/>
  <c r="M77" i="10"/>
  <c r="M74" i="10"/>
  <c r="N74" i="10"/>
  <c r="O74" i="10"/>
  <c r="P74" i="10"/>
  <c r="M75" i="10"/>
  <c r="N75" i="10"/>
  <c r="O75" i="10"/>
  <c r="P75" i="10"/>
  <c r="M76" i="10"/>
  <c r="N76" i="10"/>
  <c r="O76" i="10"/>
  <c r="P76" i="10"/>
  <c r="M50" i="10"/>
  <c r="N50" i="10"/>
  <c r="O50" i="10"/>
  <c r="O64" i="10" s="1"/>
  <c r="P50" i="10"/>
  <c r="M51" i="10"/>
  <c r="N51" i="10"/>
  <c r="O51" i="10"/>
  <c r="P51" i="10"/>
  <c r="M52" i="10"/>
  <c r="N52" i="10"/>
  <c r="O52" i="10"/>
  <c r="P52" i="10"/>
  <c r="M53" i="10"/>
  <c r="N53" i="10"/>
  <c r="O53" i="10"/>
  <c r="P53" i="10"/>
  <c r="M54" i="10"/>
  <c r="N54" i="10"/>
  <c r="O54" i="10"/>
  <c r="P54" i="10"/>
  <c r="M55" i="10"/>
  <c r="N55" i="10"/>
  <c r="O55" i="10"/>
  <c r="P55" i="10"/>
  <c r="M56" i="10"/>
  <c r="N56" i="10"/>
  <c r="O56" i="10"/>
  <c r="P56" i="10"/>
  <c r="M57" i="10"/>
  <c r="N57" i="10"/>
  <c r="O57" i="10"/>
  <c r="P57" i="10"/>
  <c r="M58" i="10"/>
  <c r="N58" i="10"/>
  <c r="O58" i="10"/>
  <c r="P58" i="10"/>
  <c r="M59" i="10"/>
  <c r="N59" i="10"/>
  <c r="O59" i="10"/>
  <c r="P59" i="10"/>
  <c r="M60" i="10"/>
  <c r="N60" i="10"/>
  <c r="O60" i="10"/>
  <c r="P60" i="10"/>
  <c r="M61" i="10"/>
  <c r="N61" i="10"/>
  <c r="O61" i="10"/>
  <c r="P61" i="10"/>
  <c r="M62" i="10"/>
  <c r="N62" i="10"/>
  <c r="O62" i="10"/>
  <c r="P62" i="10"/>
  <c r="M63" i="10"/>
  <c r="N63" i="10"/>
  <c r="O63" i="10"/>
  <c r="P63" i="10"/>
  <c r="M68" i="10"/>
  <c r="M73" i="10" s="1"/>
  <c r="N68" i="10"/>
  <c r="N73" i="10" s="1"/>
  <c r="O68" i="10"/>
  <c r="O73" i="10" s="1"/>
  <c r="P68" i="10"/>
  <c r="P73" i="10" s="1"/>
  <c r="M38" i="10"/>
  <c r="M43" i="10" s="1"/>
  <c r="N38" i="10"/>
  <c r="N43" i="10" s="1"/>
  <c r="O38" i="10"/>
  <c r="O43" i="10" s="1"/>
  <c r="P38" i="10"/>
  <c r="P43" i="10" s="1"/>
  <c r="P34" i="10"/>
  <c r="O34" i="10"/>
  <c r="N34" i="10"/>
  <c r="M34" i="10"/>
  <c r="P26" i="10"/>
  <c r="P27" i="10" s="1"/>
  <c r="O26" i="10"/>
  <c r="O27" i="10" s="1"/>
  <c r="N26" i="10"/>
  <c r="N27" i="10" s="1"/>
  <c r="M26" i="10"/>
  <c r="M27" i="10" s="1"/>
  <c r="P64" i="10" l="1"/>
  <c r="P79" i="10"/>
  <c r="M64" i="10"/>
  <c r="O79" i="10"/>
  <c r="N64" i="10"/>
  <c r="N79" i="10"/>
  <c r="M79" i="10"/>
</calcChain>
</file>

<file path=xl/sharedStrings.xml><?xml version="1.0" encoding="utf-8"?>
<sst xmlns="http://schemas.openxmlformats.org/spreadsheetml/2006/main" count="450" uniqueCount="127">
  <si>
    <t>Утверждаю:</t>
  </si>
  <si>
    <t>____________В.Ю. Лузгин</t>
  </si>
  <si>
    <t>Единица измерения:  руб.</t>
  </si>
  <si>
    <t>Наименование расхода</t>
  </si>
  <si>
    <t>Доп. ЭК</t>
  </si>
  <si>
    <t>подраздел</t>
  </si>
  <si>
    <t>целевая статья расхода</t>
  </si>
  <si>
    <t>вид расхода</t>
  </si>
  <si>
    <t>КОСГУ</t>
  </si>
  <si>
    <t>Доп. ФК</t>
  </si>
  <si>
    <t xml:space="preserve">Заместитель  директора </t>
  </si>
  <si>
    <t>раздел</t>
  </si>
  <si>
    <t>КОДЫ</t>
  </si>
  <si>
    <t>Форма по ОКУД</t>
  </si>
  <si>
    <t>Дата</t>
  </si>
  <si>
    <t>по Сводному реестру</t>
  </si>
  <si>
    <t>Глава по БК</t>
  </si>
  <si>
    <t>по ОКТМО</t>
  </si>
  <si>
    <t>по ОКЕИ</t>
  </si>
  <si>
    <t>Код по  бюджетной классификации РФ</t>
  </si>
  <si>
    <t>Доп. КР</t>
  </si>
  <si>
    <t>Код аналитического показателя</t>
  </si>
  <si>
    <t>Сумма</t>
  </si>
  <si>
    <t>Наименование бюджета бюджет муниципального образования "Нижнеудинский район"</t>
  </si>
  <si>
    <r>
      <t xml:space="preserve">Распорядитель бюджетных средств </t>
    </r>
    <r>
      <rPr>
        <b/>
        <sz val="12"/>
        <rFont val="Arial"/>
        <family val="2"/>
        <charset val="204"/>
      </rPr>
      <t>Управление образования АМРМО ,,Нижнеудинский район"</t>
    </r>
  </si>
  <si>
    <r>
      <t xml:space="preserve">Главный распорядитель бюджетных средств </t>
    </r>
    <r>
      <rPr>
        <b/>
        <sz val="12"/>
        <rFont val="Arial"/>
        <family val="2"/>
        <charset val="204"/>
      </rPr>
      <t>Управление образования АМРМО ,,Нижнеудинский район"</t>
    </r>
  </si>
  <si>
    <t>Всего</t>
  </si>
  <si>
    <t>Начальник управления образования администрации муниципального района</t>
  </si>
  <si>
    <t>муниципального образования    "Нижнеудинский район"</t>
  </si>
  <si>
    <t>Увеличение стоимости продуктов питания</t>
  </si>
  <si>
    <t>02</t>
  </si>
  <si>
    <t>244</t>
  </si>
  <si>
    <t>000</t>
  </si>
  <si>
    <t>250</t>
  </si>
  <si>
    <t>Итого по коду БК</t>
  </si>
  <si>
    <t>07</t>
  </si>
  <si>
    <t>1921173180</t>
  </si>
  <si>
    <t>342</t>
  </si>
  <si>
    <t>263</t>
  </si>
  <si>
    <t>Директор</t>
  </si>
  <si>
    <t>19211S2976</t>
  </si>
  <si>
    <t>230</t>
  </si>
  <si>
    <t>Заработная плата</t>
  </si>
  <si>
    <t>1921173020</t>
  </si>
  <si>
    <t>111</t>
  </si>
  <si>
    <t>211</t>
  </si>
  <si>
    <t>804</t>
  </si>
  <si>
    <t>805</t>
  </si>
  <si>
    <t>119</t>
  </si>
  <si>
    <t>213</t>
  </si>
  <si>
    <t>808</t>
  </si>
  <si>
    <t>266</t>
  </si>
  <si>
    <t>221</t>
  </si>
  <si>
    <t>310</t>
  </si>
  <si>
    <t>Начисления на оплату труда</t>
  </si>
  <si>
    <t>Пособия за первые три дня временной нетрудоспособности</t>
  </si>
  <si>
    <t>Услуги связи</t>
  </si>
  <si>
    <t xml:space="preserve">Увеличение стоимости основных средств </t>
  </si>
  <si>
    <t>муниципального образования "Нижнеудинский район"</t>
  </si>
  <si>
    <t xml:space="preserve">Управление образования администрации муниципального района </t>
  </si>
  <si>
    <t>1921149999</t>
  </si>
  <si>
    <t>Коммунальные услуги (отопление)</t>
  </si>
  <si>
    <t>223</t>
  </si>
  <si>
    <t>809</t>
  </si>
  <si>
    <t>Работы, услуги по содержанию имущества (оплата ремонта обрудования)</t>
  </si>
  <si>
    <t>225</t>
  </si>
  <si>
    <t>813</t>
  </si>
  <si>
    <t>226</t>
  </si>
  <si>
    <t>Прочие работы, услуги (обучение, аттестация работников)</t>
  </si>
  <si>
    <t>820</t>
  </si>
  <si>
    <t>Прочие работы, услуги (медицинский осмотр)</t>
  </si>
  <si>
    <t>824</t>
  </si>
  <si>
    <t>Прочие работы, услуги (оплата за программное сопровождение)</t>
  </si>
  <si>
    <t>817</t>
  </si>
  <si>
    <t>851</t>
  </si>
  <si>
    <t>291</t>
  </si>
  <si>
    <t>852</t>
  </si>
  <si>
    <t>Увеличение стоимости мягкого инвентаря</t>
  </si>
  <si>
    <t>345</t>
  </si>
  <si>
    <t>Увеличение стоимости прочих оборотных запасов (прочие материальные запасы)</t>
  </si>
  <si>
    <t>346</t>
  </si>
  <si>
    <t>829</t>
  </si>
  <si>
    <t>Увеличение стоимости прочих оборотных запасов (хозяйственные расходы)</t>
  </si>
  <si>
    <t>826</t>
  </si>
  <si>
    <t>Увеличение стоимости прочих оборотных запасов (приобретение канцелярии)</t>
  </si>
  <si>
    <t>825</t>
  </si>
  <si>
    <t>Коммунальные услуги (электроэнергия)</t>
  </si>
  <si>
    <t>810</t>
  </si>
  <si>
    <t>Коммунальные услуги (водоснабжение)</t>
  </si>
  <si>
    <t>811</t>
  </si>
  <si>
    <t>Коммунальные услуги (вывоз ТКО)</t>
  </si>
  <si>
    <t>830</t>
  </si>
  <si>
    <t>Работы, услуги по содержанию имущества (оплата содержания в чистоте помещений)</t>
  </si>
  <si>
    <t>815</t>
  </si>
  <si>
    <t>Прочие работы, услуги (охрана имущества)</t>
  </si>
  <si>
    <t>823</t>
  </si>
  <si>
    <t>822</t>
  </si>
  <si>
    <t>Работы, услуги по содержанию имущества (монтаж видеонаблюдения)</t>
  </si>
  <si>
    <t>Страхование</t>
  </si>
  <si>
    <t>227</t>
  </si>
  <si>
    <t>343</t>
  </si>
  <si>
    <t>Увеличение стоимости горюче-смазочных материалов</t>
  </si>
  <si>
    <r>
      <t xml:space="preserve">Получатель бюджетных средств      </t>
    </r>
    <r>
      <rPr>
        <b/>
        <sz val="12"/>
        <rFont val="Arial"/>
        <family val="2"/>
        <charset val="204"/>
      </rPr>
      <t>МКОУ "Начальная школа-детский сад № 16 г.Алзамай"</t>
    </r>
  </si>
  <si>
    <t>01</t>
  </si>
  <si>
    <t>1911173010</t>
  </si>
  <si>
    <t>1911149999</t>
  </si>
  <si>
    <t>102</t>
  </si>
  <si>
    <t>19211L3041</t>
  </si>
  <si>
    <t>1 квартал</t>
  </si>
  <si>
    <t>2 квартал</t>
  </si>
  <si>
    <t>3 квартал</t>
  </si>
  <si>
    <t>4 квартал</t>
  </si>
  <si>
    <t>247</t>
  </si>
  <si>
    <t>Ассигнования 2025 г.</t>
  </si>
  <si>
    <t>Пособия по социальной помощи населению в натуральной форме</t>
  </si>
  <si>
    <t>Ассигнования 2026 г.</t>
  </si>
  <si>
    <t>19211S2928</t>
  </si>
  <si>
    <t>28  декабря 2024 г.</t>
  </si>
  <si>
    <t>от 28  декабря 2024 г.</t>
  </si>
  <si>
    <t>Кассовый план по расходам на 2025 финансовый год  и плановый период 2026 и 2027 годов</t>
  </si>
  <si>
    <t>Ассигнования 2027 г.</t>
  </si>
  <si>
    <t>Лимиты 2025 г.</t>
  </si>
  <si>
    <t>Прочие работы, услуги (доп. проф. образование)</t>
  </si>
  <si>
    <t xml:space="preserve"> С.М. Дубикова </t>
  </si>
  <si>
    <t>Налоги, пошлины и сборы</t>
  </si>
  <si>
    <t>Прочие работы, услуги</t>
  </si>
  <si>
    <t xml:space="preserve">М.А. Валантырь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</si>
</sst>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Arial Cyr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2" fillId="0" borderId="0" xfId="0" applyFont="1" applyBorder="1" applyAlignment="1">
      <alignment wrapText="1" shrinkToFit="1"/>
    </xf>
    <xf numFmtId="0" fontId="2" fillId="0" borderId="0" xfId="0" applyFont="1" applyFill="1" applyBorder="1" applyAlignment="1">
      <alignment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wrapText="1" shrinkToFit="1"/>
    </xf>
    <xf numFmtId="49" fontId="5" fillId="0" borderId="8" xfId="0" applyNumberFormat="1" applyFont="1" applyFill="1" applyBorder="1" applyAlignment="1">
      <alignment horizont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 shrinkToFi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4" fontId="7" fillId="3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wrapText="1" shrinkToFit="1"/>
    </xf>
    <xf numFmtId="164" fontId="5" fillId="2" borderId="2" xfId="0" applyNumberFormat="1" applyFont="1" applyFill="1" applyBorder="1" applyAlignment="1">
      <alignment horizontal="right" wrapText="1" shrinkToFit="1"/>
    </xf>
    <xf numFmtId="0" fontId="0" fillId="0" borderId="1" xfId="0" applyBorder="1" applyAlignment="1"/>
    <xf numFmtId="0" fontId="5" fillId="2" borderId="1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center" wrapText="1" shrinkToFit="1"/>
    </xf>
    <xf numFmtId="164" fontId="5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wrapText="1" shrinkToFit="1"/>
    </xf>
    <xf numFmtId="164" fontId="5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ill="1"/>
    <xf numFmtId="0" fontId="3" fillId="0" borderId="0" xfId="0" applyFont="1" applyFill="1" applyAlignment="1"/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0" fillId="0" borderId="0" xfId="0" applyFill="1" applyAlignment="1"/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49" fontId="5" fillId="0" borderId="4" xfId="0" applyNumberFormat="1" applyFont="1" applyFill="1" applyBorder="1" applyAlignment="1" applyProtection="1">
      <alignment vertical="center" wrapText="1"/>
    </xf>
    <xf numFmtId="49" fontId="5" fillId="0" borderId="6" xfId="0" applyNumberFormat="1" applyFont="1" applyFill="1" applyBorder="1" applyAlignment="1" applyProtection="1">
      <alignment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 shrinkToFit="1"/>
    </xf>
    <xf numFmtId="0" fontId="5" fillId="0" borderId="4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vertical="center" wrapText="1" shrinkToFit="1"/>
    </xf>
    <xf numFmtId="4" fontId="5" fillId="3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1" applyNumberFormat="1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wrapText="1" shrinkToFit="1"/>
    </xf>
    <xf numFmtId="0" fontId="5" fillId="2" borderId="4" xfId="0" applyFont="1" applyFill="1" applyBorder="1" applyAlignment="1">
      <alignment vertical="center" wrapText="1" shrinkToFit="1"/>
    </xf>
    <xf numFmtId="0" fontId="5" fillId="2" borderId="6" xfId="0" applyFont="1" applyFill="1" applyBorder="1" applyAlignment="1">
      <alignment vertical="center" wrapText="1" shrinkToFit="1"/>
    </xf>
    <xf numFmtId="0" fontId="5" fillId="2" borderId="4" xfId="0" applyFont="1" applyFill="1" applyBorder="1" applyAlignment="1">
      <alignment horizontal="left" vertical="center" wrapText="1" shrinkToFit="1"/>
    </xf>
    <xf numFmtId="0" fontId="5" fillId="2" borderId="6" xfId="0" applyFont="1" applyFill="1" applyBorder="1" applyAlignment="1">
      <alignment horizontal="left" vertical="center" wrapText="1" shrinkToFit="1"/>
    </xf>
    <xf numFmtId="164" fontId="5" fillId="5" borderId="1" xfId="0" applyNumberFormat="1" applyFont="1" applyFill="1" applyBorder="1" applyAlignment="1">
      <alignment horizontal="right" vertical="center" wrapText="1" shrinkToFit="1"/>
    </xf>
    <xf numFmtId="4" fontId="8" fillId="5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center" wrapText="1" shrinkToFit="1"/>
    </xf>
    <xf numFmtId="164" fontId="5" fillId="0" borderId="0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wrapText="1" shrinkToFit="1"/>
    </xf>
    <xf numFmtId="0" fontId="5" fillId="0" borderId="6" xfId="0" applyFont="1" applyFill="1" applyBorder="1" applyAlignment="1">
      <alignment horizontal="left" wrapText="1" shrinkToFit="1"/>
    </xf>
    <xf numFmtId="0" fontId="2" fillId="0" borderId="0" xfId="0" applyFont="1" applyFill="1" applyBorder="1" applyAlignment="1">
      <alignment horizontal="left" wrapText="1" shrinkToFit="1"/>
    </xf>
    <xf numFmtId="49" fontId="4" fillId="0" borderId="12" xfId="0" applyNumberFormat="1" applyFont="1" applyFill="1" applyBorder="1" applyAlignment="1">
      <alignment horizontal="right" wrapText="1" shrinkToFit="1"/>
    </xf>
    <xf numFmtId="49" fontId="4" fillId="0" borderId="5" xfId="0" applyNumberFormat="1" applyFont="1" applyFill="1" applyBorder="1" applyAlignment="1">
      <alignment horizontal="right" wrapText="1" shrinkToFit="1"/>
    </xf>
    <xf numFmtId="49" fontId="4" fillId="0" borderId="6" xfId="0" applyNumberFormat="1" applyFont="1" applyFill="1" applyBorder="1" applyAlignment="1">
      <alignment horizontal="right" wrapText="1" shrinkToFit="1"/>
    </xf>
    <xf numFmtId="0" fontId="4" fillId="2" borderId="4" xfId="0" applyFont="1" applyFill="1" applyBorder="1" applyAlignment="1">
      <alignment horizontal="right" vertical="center" wrapText="1" shrinkToFit="1"/>
    </xf>
    <xf numFmtId="0" fontId="4" fillId="2" borderId="5" xfId="0" applyFont="1" applyFill="1" applyBorder="1" applyAlignment="1">
      <alignment horizontal="right" vertical="center" wrapText="1" shrinkToFit="1"/>
    </xf>
    <xf numFmtId="0" fontId="4" fillId="2" borderId="6" xfId="0" applyFont="1" applyFill="1" applyBorder="1" applyAlignment="1">
      <alignment horizontal="right" vertical="center" wrapText="1" shrinkToFi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5" xfId="0" applyNumberFormat="1" applyFont="1" applyFill="1" applyBorder="1" applyAlignment="1" applyProtection="1">
      <alignment horizontal="right" vertical="center" wrapText="1"/>
    </xf>
    <xf numFmtId="49" fontId="4" fillId="2" borderId="6" xfId="0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>
      <alignment horizontal="left" vertical="center" wrapText="1" shrinkToFit="1"/>
    </xf>
    <xf numFmtId="0" fontId="5" fillId="2" borderId="6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 shrinkToFit="1"/>
    </xf>
    <xf numFmtId="164" fontId="5" fillId="0" borderId="5" xfId="0" applyNumberFormat="1" applyFont="1" applyFill="1" applyBorder="1" applyAlignment="1">
      <alignment horizontal="center" vertical="center" wrapText="1" shrinkToFit="1"/>
    </xf>
    <xf numFmtId="164" fontId="5" fillId="0" borderId="6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8"/>
  <sheetViews>
    <sheetView tabSelected="1" topLeftCell="A8" zoomScale="73" zoomScaleNormal="73" workbookViewId="0">
      <selection activeCell="Q81" sqref="Q81"/>
    </sheetView>
  </sheetViews>
  <sheetFormatPr defaultRowHeight="15" x14ac:dyDescent="0.25"/>
  <cols>
    <col min="1" max="1" width="62.5546875" style="36" customWidth="1"/>
    <col min="2" max="2" width="7.44140625" style="36" customWidth="1"/>
    <col min="3" max="3" width="9.44140625" style="36" customWidth="1"/>
    <col min="4" max="4" width="7.6640625" style="36" customWidth="1"/>
    <col min="5" max="5" width="16.6640625" style="36" customWidth="1"/>
    <col min="6" max="6" width="8.88671875" style="36" customWidth="1"/>
    <col min="7" max="8" width="9" style="36" customWidth="1"/>
    <col min="9" max="9" width="9.109375" style="36" customWidth="1"/>
    <col min="10" max="10" width="6.88671875" style="36" customWidth="1"/>
    <col min="11" max="11" width="17.88671875" style="36" customWidth="1"/>
    <col min="12" max="16" width="17.88671875" style="57" customWidth="1"/>
    <col min="17" max="17" width="18.6640625" style="36" customWidth="1"/>
    <col min="18" max="18" width="19.44140625" style="36" customWidth="1"/>
    <col min="19" max="19" width="9.109375" style="1"/>
  </cols>
  <sheetData>
    <row r="1" spans="1:20" x14ac:dyDescent="0.25">
      <c r="I1" s="60"/>
      <c r="J1" s="60"/>
      <c r="K1" s="60"/>
      <c r="L1" s="60"/>
      <c r="M1" s="60"/>
      <c r="N1" s="60"/>
      <c r="O1" s="60" t="s">
        <v>0</v>
      </c>
      <c r="P1" s="60"/>
      <c r="Q1" s="60"/>
      <c r="R1" s="60"/>
      <c r="S1" s="60"/>
      <c r="T1" s="1"/>
    </row>
    <row r="2" spans="1:20" x14ac:dyDescent="0.25">
      <c r="I2" s="61"/>
      <c r="J2" s="58"/>
      <c r="K2" s="58"/>
      <c r="L2" s="58"/>
      <c r="M2" s="58"/>
      <c r="N2" s="58"/>
      <c r="O2" s="61" t="s">
        <v>27</v>
      </c>
      <c r="P2" s="58"/>
      <c r="Q2" s="58"/>
      <c r="R2" s="58"/>
      <c r="S2" s="58"/>
      <c r="T2" s="1"/>
    </row>
    <row r="3" spans="1:20" x14ac:dyDescent="0.25">
      <c r="I3" s="61"/>
      <c r="J3" s="58"/>
      <c r="K3" s="58"/>
      <c r="L3" s="58"/>
      <c r="M3" s="58"/>
      <c r="N3" s="58"/>
      <c r="O3" s="61" t="s">
        <v>28</v>
      </c>
      <c r="P3" s="58"/>
      <c r="Q3" s="58"/>
      <c r="R3" s="58"/>
      <c r="S3" s="58"/>
      <c r="T3" s="1"/>
    </row>
    <row r="4" spans="1:20" x14ac:dyDescent="0.25">
      <c r="I4" s="61"/>
      <c r="J4" s="62"/>
      <c r="K4" s="62"/>
      <c r="L4" s="62"/>
      <c r="M4" s="62"/>
      <c r="N4" s="62"/>
      <c r="O4" s="61" t="s">
        <v>59</v>
      </c>
      <c r="P4" s="62"/>
      <c r="Q4" s="62"/>
      <c r="R4" s="62"/>
      <c r="S4" s="62"/>
      <c r="T4" s="1"/>
    </row>
    <row r="5" spans="1:20" x14ac:dyDescent="0.25">
      <c r="I5" s="61"/>
      <c r="J5" s="62"/>
      <c r="K5" s="62"/>
      <c r="L5" s="62"/>
      <c r="M5" s="62"/>
      <c r="N5" s="62"/>
      <c r="O5" s="61" t="s">
        <v>58</v>
      </c>
      <c r="P5" s="62"/>
      <c r="Q5" s="62"/>
      <c r="R5" s="62"/>
      <c r="S5" s="62"/>
      <c r="T5" s="1"/>
    </row>
    <row r="6" spans="1:20" s="2" customFormat="1" ht="15.6" x14ac:dyDescent="0.3">
      <c r="A6" s="37"/>
      <c r="B6" s="37"/>
      <c r="C6" s="38"/>
      <c r="D6" s="38"/>
      <c r="E6" s="38"/>
      <c r="F6" s="38"/>
      <c r="G6" s="38"/>
      <c r="H6" s="38"/>
      <c r="I6" s="58"/>
      <c r="J6" s="58"/>
      <c r="K6" s="58"/>
      <c r="L6" s="58"/>
      <c r="M6" s="58"/>
      <c r="N6" s="58"/>
      <c r="O6" s="58" t="s">
        <v>1</v>
      </c>
      <c r="P6" s="58"/>
      <c r="Q6" s="58"/>
      <c r="R6" s="58"/>
      <c r="S6" s="58"/>
      <c r="T6" s="38"/>
    </row>
    <row r="7" spans="1:20" s="2" customFormat="1" ht="15.6" x14ac:dyDescent="0.3">
      <c r="A7" s="37"/>
      <c r="B7" s="37"/>
      <c r="C7" s="38"/>
      <c r="D7" s="38"/>
      <c r="E7" s="38"/>
      <c r="F7" s="38"/>
      <c r="G7" s="38"/>
      <c r="H7" s="38"/>
      <c r="I7" s="58"/>
      <c r="J7" s="58"/>
      <c r="K7" s="58"/>
      <c r="L7" s="58"/>
      <c r="M7" s="58"/>
      <c r="N7" s="58"/>
      <c r="O7" s="61" t="s">
        <v>117</v>
      </c>
      <c r="P7" s="58"/>
      <c r="Q7" s="58"/>
      <c r="R7" s="58"/>
      <c r="S7" s="58"/>
      <c r="T7" s="38"/>
    </row>
    <row r="8" spans="1:20" ht="15.6" x14ac:dyDescent="0.3">
      <c r="A8" s="105" t="s">
        <v>119</v>
      </c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spans="1:20" ht="15.6" x14ac:dyDescent="0.3">
      <c r="A9" s="37"/>
      <c r="B9" s="37"/>
      <c r="C9" s="38"/>
      <c r="D9" s="38"/>
      <c r="E9" s="38"/>
      <c r="F9" s="38"/>
      <c r="G9" s="38"/>
      <c r="H9" s="38"/>
      <c r="I9" s="38"/>
      <c r="J9" s="38"/>
      <c r="K9" s="38"/>
      <c r="L9" s="59"/>
      <c r="M9" s="59"/>
      <c r="N9" s="59"/>
      <c r="O9" s="59"/>
      <c r="P9" s="59"/>
      <c r="Q9" s="38"/>
      <c r="R9" s="7" t="s">
        <v>12</v>
      </c>
      <c r="S9" s="38"/>
      <c r="T9" s="38"/>
    </row>
    <row r="10" spans="1:20" ht="15.6" x14ac:dyDescent="0.3">
      <c r="A10" s="37"/>
      <c r="B10" s="37"/>
      <c r="C10" s="39"/>
      <c r="D10" s="39"/>
      <c r="E10" s="39"/>
      <c r="F10" s="38"/>
      <c r="G10" s="38"/>
      <c r="H10" s="38"/>
      <c r="I10" s="38"/>
      <c r="J10" s="38"/>
      <c r="K10" s="38"/>
      <c r="L10" s="59"/>
      <c r="M10" s="59"/>
      <c r="N10" s="59"/>
      <c r="O10" s="59"/>
      <c r="P10" s="59"/>
      <c r="Q10" s="17" t="s">
        <v>13</v>
      </c>
      <c r="R10" s="16">
        <v>501012</v>
      </c>
      <c r="S10" s="38"/>
      <c r="T10" s="38"/>
    </row>
    <row r="11" spans="1:20" ht="15.6" x14ac:dyDescent="0.3">
      <c r="A11" s="37"/>
      <c r="B11" s="37"/>
      <c r="C11" s="39"/>
      <c r="D11" s="39"/>
      <c r="E11" s="39"/>
      <c r="F11" s="38"/>
      <c r="G11" s="38"/>
      <c r="H11" s="38"/>
      <c r="I11" s="38"/>
      <c r="J11" s="38"/>
      <c r="K11" s="38"/>
      <c r="L11" s="59"/>
      <c r="M11" s="59"/>
      <c r="N11" s="59"/>
      <c r="O11" s="59"/>
      <c r="P11" s="59"/>
      <c r="Q11" s="17" t="s">
        <v>14</v>
      </c>
      <c r="R11" s="68" t="s">
        <v>117</v>
      </c>
      <c r="S11" s="38"/>
      <c r="T11" s="38"/>
    </row>
    <row r="12" spans="1:20" ht="15.6" x14ac:dyDescent="0.3">
      <c r="A12" s="37"/>
      <c r="B12" s="37"/>
      <c r="C12" s="39"/>
      <c r="D12" s="107" t="s">
        <v>118</v>
      </c>
      <c r="E12" s="107"/>
      <c r="F12" s="107"/>
      <c r="G12" s="107"/>
      <c r="H12" s="107"/>
      <c r="I12" s="107"/>
      <c r="J12" s="38"/>
      <c r="K12" s="38"/>
      <c r="L12" s="59"/>
      <c r="M12" s="59"/>
      <c r="N12" s="59"/>
      <c r="O12" s="59"/>
      <c r="P12" s="59"/>
      <c r="Q12" s="17" t="s">
        <v>15</v>
      </c>
      <c r="R12" s="7"/>
      <c r="S12" s="38"/>
      <c r="T12" s="38"/>
    </row>
    <row r="13" spans="1:20" ht="15.6" x14ac:dyDescent="0.3">
      <c r="A13" s="35" t="s">
        <v>102</v>
      </c>
      <c r="B13" s="35"/>
      <c r="C13" s="35"/>
      <c r="D13" s="35"/>
      <c r="E13" s="35"/>
      <c r="Q13" s="17" t="s">
        <v>16</v>
      </c>
      <c r="R13" s="7">
        <v>903</v>
      </c>
    </row>
    <row r="14" spans="1:20" ht="15.6" x14ac:dyDescent="0.3">
      <c r="A14" s="35" t="s">
        <v>24</v>
      </c>
      <c r="B14" s="35"/>
      <c r="C14" s="35"/>
      <c r="D14" s="35"/>
      <c r="E14" s="35"/>
      <c r="Q14" s="17" t="s">
        <v>17</v>
      </c>
      <c r="R14" s="44">
        <v>25628105001</v>
      </c>
    </row>
    <row r="15" spans="1:20" ht="15.6" x14ac:dyDescent="0.3">
      <c r="A15" s="35" t="s">
        <v>25</v>
      </c>
      <c r="B15" s="35"/>
      <c r="C15" s="35"/>
      <c r="D15" s="35"/>
      <c r="E15" s="3"/>
      <c r="F15" s="4"/>
      <c r="G15" s="4"/>
      <c r="H15" s="4"/>
      <c r="J15" s="38"/>
      <c r="K15" s="4"/>
      <c r="L15" s="4"/>
      <c r="M15" s="4"/>
      <c r="N15" s="4"/>
      <c r="O15" s="4"/>
      <c r="P15" s="4"/>
      <c r="Q15" s="18" t="s">
        <v>18</v>
      </c>
      <c r="R15" s="5">
        <v>383</v>
      </c>
    </row>
    <row r="16" spans="1:20" x14ac:dyDescent="0.25">
      <c r="A16" s="35" t="s">
        <v>23</v>
      </c>
      <c r="B16" s="35"/>
      <c r="C16" s="35"/>
      <c r="D16" s="35"/>
      <c r="E16" s="3"/>
      <c r="F16" s="4"/>
      <c r="G16" s="4"/>
      <c r="H16" s="4"/>
      <c r="J16" s="38"/>
      <c r="K16" s="4"/>
      <c r="L16" s="4"/>
      <c r="M16" s="4"/>
      <c r="N16" s="4"/>
      <c r="O16" s="4"/>
      <c r="P16" s="4"/>
      <c r="Q16" s="4"/>
      <c r="R16" s="5"/>
    </row>
    <row r="17" spans="1:19" x14ac:dyDescent="0.25">
      <c r="A17" s="8" t="s">
        <v>2</v>
      </c>
      <c r="B17" s="8"/>
      <c r="C17" s="8"/>
      <c r="D17" s="8"/>
      <c r="E17" s="3"/>
      <c r="F17" s="4"/>
      <c r="G17" s="4"/>
      <c r="H17" s="4"/>
      <c r="K17" s="6"/>
      <c r="L17" s="6"/>
      <c r="M17" s="6"/>
      <c r="N17" s="6"/>
      <c r="O17" s="6"/>
      <c r="P17" s="6"/>
      <c r="Q17" s="19"/>
      <c r="R17" s="7"/>
    </row>
    <row r="18" spans="1:19" hidden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9" hidden="1" x14ac:dyDescent="0.25"/>
    <row r="20" spans="1:19" hidden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9" ht="15.6" x14ac:dyDescent="0.3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</row>
    <row r="22" spans="1:19" ht="15.75" customHeight="1" x14ac:dyDescent="0.25">
      <c r="A22" s="109" t="s">
        <v>3</v>
      </c>
      <c r="B22" s="110"/>
      <c r="C22" s="113" t="s">
        <v>19</v>
      </c>
      <c r="D22" s="114"/>
      <c r="E22" s="114"/>
      <c r="F22" s="114"/>
      <c r="G22" s="113" t="s">
        <v>21</v>
      </c>
      <c r="H22" s="114"/>
      <c r="I22" s="114"/>
      <c r="J22" s="115"/>
      <c r="K22" s="116" t="s">
        <v>22</v>
      </c>
      <c r="L22" s="117"/>
      <c r="M22" s="117"/>
      <c r="N22" s="117"/>
      <c r="O22" s="117"/>
      <c r="P22" s="117"/>
      <c r="Q22" s="117"/>
      <c r="R22" s="118"/>
    </row>
    <row r="23" spans="1:19" ht="60.75" customHeight="1" x14ac:dyDescent="0.25">
      <c r="A23" s="111"/>
      <c r="B23" s="112"/>
      <c r="C23" s="9" t="s">
        <v>11</v>
      </c>
      <c r="D23" s="41" t="s">
        <v>5</v>
      </c>
      <c r="E23" s="9" t="s">
        <v>6</v>
      </c>
      <c r="F23" s="9" t="s">
        <v>7</v>
      </c>
      <c r="G23" s="40" t="s">
        <v>8</v>
      </c>
      <c r="H23" s="14" t="s">
        <v>9</v>
      </c>
      <c r="I23" s="14" t="s">
        <v>4</v>
      </c>
      <c r="J23" s="15" t="s">
        <v>20</v>
      </c>
      <c r="K23" s="23" t="s">
        <v>113</v>
      </c>
      <c r="L23" s="23" t="s">
        <v>121</v>
      </c>
      <c r="M23" s="23" t="s">
        <v>108</v>
      </c>
      <c r="N23" s="23" t="s">
        <v>109</v>
      </c>
      <c r="O23" s="23" t="s">
        <v>110</v>
      </c>
      <c r="P23" s="23" t="s">
        <v>111</v>
      </c>
      <c r="Q23" s="23" t="s">
        <v>115</v>
      </c>
      <c r="R23" s="23" t="s">
        <v>120</v>
      </c>
    </row>
    <row r="24" spans="1:19" ht="14.25" customHeight="1" x14ac:dyDescent="0.25">
      <c r="A24" s="63"/>
      <c r="B24" s="64"/>
      <c r="C24" s="9"/>
      <c r="D24" s="66"/>
      <c r="E24" s="9"/>
      <c r="F24" s="9"/>
      <c r="G24" s="65"/>
      <c r="H24" s="14"/>
      <c r="I24" s="14"/>
      <c r="J24" s="15"/>
      <c r="K24" s="23"/>
      <c r="L24" s="23"/>
      <c r="M24" s="23">
        <v>25</v>
      </c>
      <c r="N24" s="23">
        <v>26</v>
      </c>
      <c r="O24" s="23">
        <v>25</v>
      </c>
      <c r="P24" s="23">
        <v>24</v>
      </c>
      <c r="Q24" s="23"/>
      <c r="R24" s="23"/>
    </row>
    <row r="25" spans="1:19" ht="24.75" customHeight="1" x14ac:dyDescent="0.25">
      <c r="A25" s="89">
        <v>1</v>
      </c>
      <c r="B25" s="90"/>
      <c r="C25" s="10">
        <v>2</v>
      </c>
      <c r="D25" s="10">
        <v>3</v>
      </c>
      <c r="E25" s="10">
        <v>4</v>
      </c>
      <c r="F25" s="10">
        <v>5</v>
      </c>
      <c r="G25" s="10">
        <v>6</v>
      </c>
      <c r="H25" s="10">
        <v>7</v>
      </c>
      <c r="I25" s="10">
        <v>8</v>
      </c>
      <c r="J25" s="10">
        <v>9</v>
      </c>
      <c r="K25" s="11">
        <v>10</v>
      </c>
      <c r="L25" s="11">
        <v>11</v>
      </c>
      <c r="M25" s="11">
        <v>12</v>
      </c>
      <c r="N25" s="11">
        <v>13</v>
      </c>
      <c r="O25" s="11">
        <v>14</v>
      </c>
      <c r="P25" s="11">
        <v>15</v>
      </c>
      <c r="Q25" s="11">
        <v>16</v>
      </c>
      <c r="R25" s="11">
        <v>17</v>
      </c>
    </row>
    <row r="26" spans="1:19" s="36" customFormat="1" ht="15" customHeight="1" x14ac:dyDescent="0.25">
      <c r="A26" s="91" t="s">
        <v>29</v>
      </c>
      <c r="B26" s="92"/>
      <c r="C26" s="48" t="s">
        <v>35</v>
      </c>
      <c r="D26" s="48" t="s">
        <v>30</v>
      </c>
      <c r="E26" s="48" t="s">
        <v>107</v>
      </c>
      <c r="F26" s="48" t="s">
        <v>31</v>
      </c>
      <c r="G26" s="48" t="s">
        <v>37</v>
      </c>
      <c r="H26" s="49" t="s">
        <v>32</v>
      </c>
      <c r="I26" s="49" t="s">
        <v>32</v>
      </c>
      <c r="J26" s="49" t="s">
        <v>41</v>
      </c>
      <c r="K26" s="76">
        <v>768000</v>
      </c>
      <c r="L26" s="76">
        <v>768000</v>
      </c>
      <c r="M26" s="43">
        <f>L26*30%</f>
        <v>230400</v>
      </c>
      <c r="N26" s="43">
        <f>L26*25%</f>
        <v>192000</v>
      </c>
      <c r="O26" s="43">
        <f>L26*15%</f>
        <v>115200</v>
      </c>
      <c r="P26" s="43">
        <f>L26*30%</f>
        <v>230400</v>
      </c>
      <c r="Q26" s="76">
        <v>700000</v>
      </c>
      <c r="R26" s="76">
        <v>700000</v>
      </c>
      <c r="S26" s="35"/>
    </row>
    <row r="27" spans="1:19" s="36" customFormat="1" ht="15" customHeight="1" x14ac:dyDescent="0.3">
      <c r="A27" s="94" t="s">
        <v>34</v>
      </c>
      <c r="B27" s="95"/>
      <c r="C27" s="95"/>
      <c r="D27" s="95"/>
      <c r="E27" s="95"/>
      <c r="F27" s="96"/>
      <c r="G27" s="46"/>
      <c r="H27" s="47"/>
      <c r="I27" s="47"/>
      <c r="J27" s="47"/>
      <c r="K27" s="77">
        <f>K26</f>
        <v>768000</v>
      </c>
      <c r="L27" s="77">
        <f>L26</f>
        <v>768000</v>
      </c>
      <c r="M27" s="75">
        <f>SUM(M26)</f>
        <v>230400</v>
      </c>
      <c r="N27" s="75">
        <f>SUM(N26)</f>
        <v>192000</v>
      </c>
      <c r="O27" s="75">
        <f>SUM(O26)</f>
        <v>115200</v>
      </c>
      <c r="P27" s="75">
        <f>SUM(P26)</f>
        <v>230400</v>
      </c>
      <c r="Q27" s="77">
        <f t="shared" ref="Q27:R27" si="0">Q26</f>
        <v>700000</v>
      </c>
      <c r="R27" s="77">
        <f t="shared" si="0"/>
        <v>700000</v>
      </c>
      <c r="S27" s="35"/>
    </row>
    <row r="28" spans="1:19" s="36" customFormat="1" x14ac:dyDescent="0.25">
      <c r="A28" s="91" t="s">
        <v>29</v>
      </c>
      <c r="B28" s="92"/>
      <c r="C28" s="28" t="s">
        <v>35</v>
      </c>
      <c r="D28" s="28" t="s">
        <v>30</v>
      </c>
      <c r="E28" s="28" t="s">
        <v>40</v>
      </c>
      <c r="F28" s="28" t="s">
        <v>31</v>
      </c>
      <c r="G28" s="28" t="s">
        <v>37</v>
      </c>
      <c r="H28" s="28" t="s">
        <v>32</v>
      </c>
      <c r="I28" s="28" t="s">
        <v>32</v>
      </c>
      <c r="J28" s="28" t="s">
        <v>41</v>
      </c>
      <c r="K28" s="29">
        <v>84000</v>
      </c>
      <c r="L28" s="29">
        <v>84000</v>
      </c>
      <c r="M28" s="43">
        <f>L28*30%</f>
        <v>25200</v>
      </c>
      <c r="N28" s="43">
        <f>L28*25%</f>
        <v>21000</v>
      </c>
      <c r="O28" s="43">
        <f>L28*15%</f>
        <v>12600</v>
      </c>
      <c r="P28" s="43">
        <f>L28*30%</f>
        <v>25200</v>
      </c>
      <c r="Q28" s="29">
        <v>84000</v>
      </c>
      <c r="R28" s="29">
        <v>84000</v>
      </c>
      <c r="S28" s="35"/>
    </row>
    <row r="29" spans="1:19" ht="15.6" x14ac:dyDescent="0.25">
      <c r="A29" s="97" t="s">
        <v>34</v>
      </c>
      <c r="B29" s="98"/>
      <c r="C29" s="98"/>
      <c r="D29" s="98"/>
      <c r="E29" s="98"/>
      <c r="F29" s="99"/>
      <c r="G29" s="28"/>
      <c r="H29" s="28"/>
      <c r="I29" s="28"/>
      <c r="J29" s="28"/>
      <c r="K29" s="32">
        <f>SUM(K28:K28)</f>
        <v>84000</v>
      </c>
      <c r="L29" s="32">
        <f>SUM(L28:L28)</f>
        <v>84000</v>
      </c>
      <c r="M29" s="42">
        <f>L29*30%</f>
        <v>25200</v>
      </c>
      <c r="N29" s="42">
        <f>L29*25%</f>
        <v>21000</v>
      </c>
      <c r="O29" s="42">
        <f>L29*15%</f>
        <v>12600</v>
      </c>
      <c r="P29" s="42">
        <f>L29*30%</f>
        <v>25200</v>
      </c>
      <c r="Q29" s="32">
        <f>SUM(Q28:Q28)</f>
        <v>84000</v>
      </c>
      <c r="R29" s="32">
        <f>SUM(R28:R28)</f>
        <v>84000</v>
      </c>
    </row>
    <row r="30" spans="1:19" ht="15" customHeight="1" x14ac:dyDescent="0.25">
      <c r="A30" s="91" t="s">
        <v>29</v>
      </c>
      <c r="B30" s="92"/>
      <c r="C30" s="26" t="s">
        <v>35</v>
      </c>
      <c r="D30" s="26" t="s">
        <v>30</v>
      </c>
      <c r="E30" s="26" t="s">
        <v>36</v>
      </c>
      <c r="F30" s="80">
        <v>244</v>
      </c>
      <c r="G30" s="24" t="s">
        <v>37</v>
      </c>
      <c r="H30" s="25" t="s">
        <v>32</v>
      </c>
      <c r="I30" s="25" t="s">
        <v>32</v>
      </c>
      <c r="J30" s="25" t="s">
        <v>33</v>
      </c>
      <c r="K30" s="71">
        <v>15000</v>
      </c>
      <c r="L30" s="71">
        <v>15000</v>
      </c>
      <c r="M30" s="43">
        <f t="shared" ref="M30:M31" si="1">L30*30%</f>
        <v>4500</v>
      </c>
      <c r="N30" s="43">
        <f t="shared" ref="N30:N31" si="2">L30*25%</f>
        <v>3750</v>
      </c>
      <c r="O30" s="43">
        <f t="shared" ref="O30:O31" si="3">L30*15%</f>
        <v>2250</v>
      </c>
      <c r="P30" s="43">
        <f t="shared" ref="P30:P31" si="4">L30*30%</f>
        <v>4500</v>
      </c>
      <c r="Q30" s="71">
        <v>15000</v>
      </c>
      <c r="R30" s="71">
        <v>15000</v>
      </c>
    </row>
    <row r="31" spans="1:19" ht="15" customHeight="1" x14ac:dyDescent="0.25">
      <c r="A31" s="91" t="s">
        <v>114</v>
      </c>
      <c r="B31" s="92"/>
      <c r="C31" s="26" t="s">
        <v>35</v>
      </c>
      <c r="D31" s="26" t="s">
        <v>30</v>
      </c>
      <c r="E31" s="26" t="s">
        <v>36</v>
      </c>
      <c r="F31" s="80">
        <v>321</v>
      </c>
      <c r="G31" s="24" t="s">
        <v>38</v>
      </c>
      <c r="H31" s="25" t="s">
        <v>32</v>
      </c>
      <c r="I31" s="25" t="s">
        <v>32</v>
      </c>
      <c r="J31" s="25" t="s">
        <v>33</v>
      </c>
      <c r="K31" s="71">
        <v>30000</v>
      </c>
      <c r="L31" s="71">
        <v>30000</v>
      </c>
      <c r="M31" s="43">
        <f t="shared" si="1"/>
        <v>9000</v>
      </c>
      <c r="N31" s="43">
        <f t="shared" si="2"/>
        <v>7500</v>
      </c>
      <c r="O31" s="43">
        <f t="shared" si="3"/>
        <v>4500</v>
      </c>
      <c r="P31" s="43">
        <f t="shared" si="4"/>
        <v>9000</v>
      </c>
      <c r="Q31" s="71">
        <v>30000</v>
      </c>
      <c r="R31" s="71">
        <v>30000</v>
      </c>
    </row>
    <row r="32" spans="1:19" ht="15" customHeight="1" x14ac:dyDescent="0.25">
      <c r="A32" s="97" t="s">
        <v>34</v>
      </c>
      <c r="B32" s="98"/>
      <c r="C32" s="98"/>
      <c r="D32" s="98"/>
      <c r="E32" s="98"/>
      <c r="F32" s="99"/>
      <c r="G32" s="78"/>
      <c r="H32" s="78"/>
      <c r="I32" s="79"/>
      <c r="J32" s="78"/>
      <c r="K32" s="32">
        <f t="shared" ref="K32:R32" si="5">SUM(K30:K31)</f>
        <v>45000</v>
      </c>
      <c r="L32" s="32">
        <f t="shared" si="5"/>
        <v>45000</v>
      </c>
      <c r="M32" s="75">
        <f t="shared" si="5"/>
        <v>13500</v>
      </c>
      <c r="N32" s="75">
        <f t="shared" si="5"/>
        <v>11250</v>
      </c>
      <c r="O32" s="75">
        <f t="shared" si="5"/>
        <v>6750</v>
      </c>
      <c r="P32" s="75">
        <f t="shared" si="5"/>
        <v>13500</v>
      </c>
      <c r="Q32" s="32">
        <f t="shared" si="5"/>
        <v>45000</v>
      </c>
      <c r="R32" s="32">
        <f t="shared" si="5"/>
        <v>45000</v>
      </c>
    </row>
    <row r="33" spans="1:20" ht="15" customHeight="1" x14ac:dyDescent="0.25">
      <c r="A33" s="103" t="s">
        <v>57</v>
      </c>
      <c r="B33" s="104"/>
      <c r="C33" s="28" t="s">
        <v>35</v>
      </c>
      <c r="D33" s="28" t="s">
        <v>30</v>
      </c>
      <c r="E33" s="45" t="s">
        <v>116</v>
      </c>
      <c r="F33" s="45">
        <v>244</v>
      </c>
      <c r="G33" s="28" t="s">
        <v>53</v>
      </c>
      <c r="H33" s="28" t="s">
        <v>32</v>
      </c>
      <c r="I33" s="28" t="s">
        <v>32</v>
      </c>
      <c r="J33" s="28" t="s">
        <v>41</v>
      </c>
      <c r="K33" s="71">
        <v>36600</v>
      </c>
      <c r="L33" s="71">
        <v>36600</v>
      </c>
      <c r="M33" s="43">
        <f>L33*30%</f>
        <v>10980</v>
      </c>
      <c r="N33" s="43">
        <f>L33*25%</f>
        <v>9150</v>
      </c>
      <c r="O33" s="43">
        <f>L33*15%</f>
        <v>5490</v>
      </c>
      <c r="P33" s="43">
        <f>L33*30%</f>
        <v>10980</v>
      </c>
      <c r="Q33" s="71"/>
      <c r="R33" s="71"/>
    </row>
    <row r="34" spans="1:20" ht="15" customHeight="1" x14ac:dyDescent="0.25">
      <c r="A34" s="100" t="s">
        <v>34</v>
      </c>
      <c r="B34" s="101"/>
      <c r="C34" s="101"/>
      <c r="D34" s="101"/>
      <c r="E34" s="101"/>
      <c r="F34" s="102"/>
      <c r="G34" s="28"/>
      <c r="H34" s="26"/>
      <c r="I34" s="26"/>
      <c r="J34" s="26"/>
      <c r="K34" s="32">
        <f>SUM(K33)</f>
        <v>36600</v>
      </c>
      <c r="L34" s="32">
        <f>SUM(L33)</f>
        <v>36600</v>
      </c>
      <c r="M34" s="75">
        <f t="shared" ref="M34:P34" si="6">SUM(M33)</f>
        <v>10980</v>
      </c>
      <c r="N34" s="75">
        <f t="shared" si="6"/>
        <v>9150</v>
      </c>
      <c r="O34" s="75">
        <f t="shared" si="6"/>
        <v>5490</v>
      </c>
      <c r="P34" s="75">
        <f t="shared" si="6"/>
        <v>10980</v>
      </c>
      <c r="Q34" s="32">
        <f>SUM(Q33)</f>
        <v>0</v>
      </c>
      <c r="R34" s="32">
        <f>SUM(R33)</f>
        <v>0</v>
      </c>
    </row>
    <row r="35" spans="1:20" ht="15" customHeight="1" x14ac:dyDescent="0.25">
      <c r="A35" s="81" t="s">
        <v>42</v>
      </c>
      <c r="B35" s="82"/>
      <c r="C35" s="27" t="s">
        <v>35</v>
      </c>
      <c r="D35" s="27" t="s">
        <v>30</v>
      </c>
      <c r="E35" s="28" t="s">
        <v>43</v>
      </c>
      <c r="F35" s="28" t="s">
        <v>44</v>
      </c>
      <c r="G35" s="28" t="s">
        <v>45</v>
      </c>
      <c r="H35" s="28" t="s">
        <v>32</v>
      </c>
      <c r="I35" s="28" t="s">
        <v>46</v>
      </c>
      <c r="J35" s="28" t="s">
        <v>33</v>
      </c>
      <c r="K35" s="71">
        <v>6400000</v>
      </c>
      <c r="L35" s="71">
        <v>6400000</v>
      </c>
      <c r="M35" s="71">
        <f t="shared" ref="M35:M37" si="7">L35*25%</f>
        <v>1600000</v>
      </c>
      <c r="N35" s="71">
        <f t="shared" ref="N35:N37" si="8">L35*35%</f>
        <v>2240000</v>
      </c>
      <c r="O35" s="71">
        <f t="shared" ref="O35:O37" si="9">L35*15%</f>
        <v>960000</v>
      </c>
      <c r="P35" s="71">
        <f t="shared" ref="P35:P37" si="10">L35*25%</f>
        <v>1600000</v>
      </c>
      <c r="Q35" s="29">
        <v>5600000</v>
      </c>
      <c r="R35" s="29">
        <v>5600000</v>
      </c>
    </row>
    <row r="36" spans="1:20" ht="15" customHeight="1" x14ac:dyDescent="0.25">
      <c r="A36" s="81" t="s">
        <v>42</v>
      </c>
      <c r="B36" s="82"/>
      <c r="C36" s="27" t="s">
        <v>35</v>
      </c>
      <c r="D36" s="27" t="s">
        <v>30</v>
      </c>
      <c r="E36" s="28" t="s">
        <v>43</v>
      </c>
      <c r="F36" s="28" t="s">
        <v>44</v>
      </c>
      <c r="G36" s="28" t="s">
        <v>45</v>
      </c>
      <c r="H36" s="28" t="s">
        <v>32</v>
      </c>
      <c r="I36" s="28" t="s">
        <v>47</v>
      </c>
      <c r="J36" s="28" t="s">
        <v>33</v>
      </c>
      <c r="K36" s="71">
        <v>9520000</v>
      </c>
      <c r="L36" s="71">
        <v>9520000</v>
      </c>
      <c r="M36" s="71">
        <f t="shared" si="7"/>
        <v>2380000</v>
      </c>
      <c r="N36" s="71">
        <f t="shared" si="8"/>
        <v>3332000</v>
      </c>
      <c r="O36" s="71">
        <f t="shared" si="9"/>
        <v>1428000</v>
      </c>
      <c r="P36" s="71">
        <f t="shared" si="10"/>
        <v>2380000</v>
      </c>
      <c r="Q36" s="29">
        <v>8220000</v>
      </c>
      <c r="R36" s="29">
        <v>8220000</v>
      </c>
    </row>
    <row r="37" spans="1:20" ht="15" customHeight="1" x14ac:dyDescent="0.25">
      <c r="A37" s="81" t="s">
        <v>54</v>
      </c>
      <c r="B37" s="82"/>
      <c r="C37" s="27" t="s">
        <v>35</v>
      </c>
      <c r="D37" s="27" t="s">
        <v>30</v>
      </c>
      <c r="E37" s="28" t="s">
        <v>43</v>
      </c>
      <c r="F37" s="30" t="s">
        <v>48</v>
      </c>
      <c r="G37" s="30" t="s">
        <v>49</v>
      </c>
      <c r="H37" s="30" t="s">
        <v>32</v>
      </c>
      <c r="I37" s="30" t="s">
        <v>50</v>
      </c>
      <c r="J37" s="30" t="s">
        <v>33</v>
      </c>
      <c r="K37" s="71">
        <v>4900000</v>
      </c>
      <c r="L37" s="71">
        <v>4900000</v>
      </c>
      <c r="M37" s="71">
        <f t="shared" si="7"/>
        <v>1225000</v>
      </c>
      <c r="N37" s="71">
        <f t="shared" si="8"/>
        <v>1715000</v>
      </c>
      <c r="O37" s="71">
        <f t="shared" si="9"/>
        <v>735000</v>
      </c>
      <c r="P37" s="71">
        <f t="shared" si="10"/>
        <v>1225000</v>
      </c>
      <c r="Q37" s="29">
        <v>4200000</v>
      </c>
      <c r="R37" s="29">
        <v>4200000</v>
      </c>
    </row>
    <row r="38" spans="1:20" ht="15" customHeight="1" x14ac:dyDescent="0.25">
      <c r="A38" s="121" t="s">
        <v>55</v>
      </c>
      <c r="B38" s="122"/>
      <c r="C38" s="27" t="s">
        <v>35</v>
      </c>
      <c r="D38" s="27" t="s">
        <v>30</v>
      </c>
      <c r="E38" s="28" t="s">
        <v>43</v>
      </c>
      <c r="F38" s="28" t="s">
        <v>44</v>
      </c>
      <c r="G38" s="28" t="s">
        <v>51</v>
      </c>
      <c r="H38" s="28" t="s">
        <v>32</v>
      </c>
      <c r="I38" s="28" t="s">
        <v>46</v>
      </c>
      <c r="J38" s="28" t="s">
        <v>33</v>
      </c>
      <c r="K38" s="71">
        <v>40000</v>
      </c>
      <c r="L38" s="71">
        <v>40000</v>
      </c>
      <c r="M38" s="71">
        <f t="shared" ref="M38" si="11">L38*25%</f>
        <v>10000</v>
      </c>
      <c r="N38" s="71">
        <f t="shared" ref="N38" si="12">L38*35%</f>
        <v>14000</v>
      </c>
      <c r="O38" s="71">
        <f t="shared" ref="O38" si="13">L38*15%</f>
        <v>6000</v>
      </c>
      <c r="P38" s="71">
        <f t="shared" ref="P38" si="14">L38*25%</f>
        <v>10000</v>
      </c>
      <c r="Q38" s="71">
        <v>40000</v>
      </c>
      <c r="R38" s="71">
        <v>40000</v>
      </c>
    </row>
    <row r="39" spans="1:20" ht="15" customHeight="1" x14ac:dyDescent="0.25">
      <c r="A39" s="121" t="s">
        <v>55</v>
      </c>
      <c r="B39" s="122"/>
      <c r="C39" s="27" t="s">
        <v>35</v>
      </c>
      <c r="D39" s="27" t="s">
        <v>30</v>
      </c>
      <c r="E39" s="28" t="s">
        <v>43</v>
      </c>
      <c r="F39" s="30" t="s">
        <v>44</v>
      </c>
      <c r="G39" s="30" t="s">
        <v>51</v>
      </c>
      <c r="H39" s="30" t="s">
        <v>32</v>
      </c>
      <c r="I39" s="30" t="s">
        <v>47</v>
      </c>
      <c r="J39" s="30" t="s">
        <v>33</v>
      </c>
      <c r="K39" s="71">
        <v>40000</v>
      </c>
      <c r="L39" s="71">
        <v>40000</v>
      </c>
      <c r="M39" s="71">
        <f t="shared" ref="M39:M42" si="15">L39*25%</f>
        <v>10000</v>
      </c>
      <c r="N39" s="71">
        <f t="shared" ref="N39:N42" si="16">L39*35%</f>
        <v>14000</v>
      </c>
      <c r="O39" s="71">
        <f t="shared" ref="O39:O42" si="17">L39*15%</f>
        <v>6000</v>
      </c>
      <c r="P39" s="71">
        <f t="shared" ref="P39:P42" si="18">L39*25%</f>
        <v>10000</v>
      </c>
      <c r="Q39" s="71">
        <v>40000</v>
      </c>
      <c r="R39" s="71">
        <v>40000</v>
      </c>
    </row>
    <row r="40" spans="1:20" s="36" customFormat="1" x14ac:dyDescent="0.25">
      <c r="A40" s="81" t="s">
        <v>122</v>
      </c>
      <c r="B40" s="82"/>
      <c r="C40" s="27" t="s">
        <v>35</v>
      </c>
      <c r="D40" s="27" t="s">
        <v>30</v>
      </c>
      <c r="E40" s="28" t="s">
        <v>43</v>
      </c>
      <c r="F40" s="28" t="s">
        <v>31</v>
      </c>
      <c r="G40" s="28" t="s">
        <v>67</v>
      </c>
      <c r="H40" s="28" t="s">
        <v>32</v>
      </c>
      <c r="I40" s="28" t="s">
        <v>69</v>
      </c>
      <c r="J40" s="28" t="s">
        <v>33</v>
      </c>
      <c r="K40" s="71">
        <v>41000</v>
      </c>
      <c r="L40" s="71">
        <v>41000</v>
      </c>
      <c r="M40" s="71">
        <f t="shared" si="15"/>
        <v>10250</v>
      </c>
      <c r="N40" s="71">
        <f t="shared" si="16"/>
        <v>14349.999999999998</v>
      </c>
      <c r="O40" s="71">
        <f t="shared" si="17"/>
        <v>6150</v>
      </c>
      <c r="P40" s="71">
        <f t="shared" si="18"/>
        <v>10250</v>
      </c>
      <c r="Q40" s="71">
        <v>41000</v>
      </c>
      <c r="R40" s="71">
        <v>41000</v>
      </c>
      <c r="S40" s="1"/>
      <c r="T40"/>
    </row>
    <row r="41" spans="1:20" s="36" customFormat="1" x14ac:dyDescent="0.25">
      <c r="A41" s="81" t="s">
        <v>57</v>
      </c>
      <c r="B41" s="82"/>
      <c r="C41" s="27" t="s">
        <v>35</v>
      </c>
      <c r="D41" s="27" t="s">
        <v>30</v>
      </c>
      <c r="E41" s="28" t="s">
        <v>43</v>
      </c>
      <c r="F41" s="28" t="s">
        <v>31</v>
      </c>
      <c r="G41" s="28" t="s">
        <v>53</v>
      </c>
      <c r="H41" s="28" t="s">
        <v>32</v>
      </c>
      <c r="I41" s="28" t="s">
        <v>32</v>
      </c>
      <c r="J41" s="28" t="s">
        <v>33</v>
      </c>
      <c r="K41" s="71">
        <v>128000</v>
      </c>
      <c r="L41" s="71">
        <v>128000</v>
      </c>
      <c r="M41" s="71">
        <f t="shared" si="15"/>
        <v>32000</v>
      </c>
      <c r="N41" s="71">
        <f t="shared" si="16"/>
        <v>44800</v>
      </c>
      <c r="O41" s="71">
        <f t="shared" si="17"/>
        <v>19200</v>
      </c>
      <c r="P41" s="71">
        <f t="shared" si="18"/>
        <v>32000</v>
      </c>
      <c r="Q41" s="71">
        <v>128000</v>
      </c>
      <c r="R41" s="71">
        <v>128000</v>
      </c>
      <c r="S41" s="1"/>
      <c r="T41"/>
    </row>
    <row r="42" spans="1:20" s="36" customFormat="1" ht="28.5" customHeight="1" x14ac:dyDescent="0.25">
      <c r="A42" s="81" t="s">
        <v>79</v>
      </c>
      <c r="B42" s="82"/>
      <c r="C42" s="27" t="s">
        <v>35</v>
      </c>
      <c r="D42" s="27" t="s">
        <v>30</v>
      </c>
      <c r="E42" s="28" t="s">
        <v>43</v>
      </c>
      <c r="F42" s="28" t="s">
        <v>31</v>
      </c>
      <c r="G42" s="28" t="s">
        <v>80</v>
      </c>
      <c r="H42" s="28" t="s">
        <v>32</v>
      </c>
      <c r="I42" s="28" t="s">
        <v>81</v>
      </c>
      <c r="J42" s="28" t="s">
        <v>33</v>
      </c>
      <c r="K42" s="71">
        <v>10000</v>
      </c>
      <c r="L42" s="71">
        <v>10000</v>
      </c>
      <c r="M42" s="71">
        <f t="shared" si="15"/>
        <v>2500</v>
      </c>
      <c r="N42" s="71">
        <f t="shared" si="16"/>
        <v>3500</v>
      </c>
      <c r="O42" s="71">
        <f t="shared" si="17"/>
        <v>1500</v>
      </c>
      <c r="P42" s="71">
        <f t="shared" si="18"/>
        <v>2500</v>
      </c>
      <c r="Q42" s="71">
        <v>10000</v>
      </c>
      <c r="R42" s="71">
        <v>10000</v>
      </c>
      <c r="S42" s="1"/>
      <c r="T42"/>
    </row>
    <row r="43" spans="1:20" s="36" customFormat="1" ht="28.5" customHeight="1" x14ac:dyDescent="0.25">
      <c r="A43" s="97" t="s">
        <v>34</v>
      </c>
      <c r="B43" s="98"/>
      <c r="C43" s="98"/>
      <c r="D43" s="98"/>
      <c r="E43" s="98"/>
      <c r="F43" s="99"/>
      <c r="G43" s="28"/>
      <c r="H43" s="28"/>
      <c r="I43" s="28"/>
      <c r="J43" s="28"/>
      <c r="K43" s="32">
        <f t="shared" ref="K43:R43" si="19">SUM(K35:K42)</f>
        <v>21079000</v>
      </c>
      <c r="L43" s="32">
        <f t="shared" si="19"/>
        <v>21079000</v>
      </c>
      <c r="M43" s="32">
        <f t="shared" si="19"/>
        <v>5269750</v>
      </c>
      <c r="N43" s="32">
        <f t="shared" si="19"/>
        <v>7377650</v>
      </c>
      <c r="O43" s="32">
        <f t="shared" si="19"/>
        <v>3161850</v>
      </c>
      <c r="P43" s="32">
        <f t="shared" si="19"/>
        <v>5269750</v>
      </c>
      <c r="Q43" s="32">
        <f t="shared" si="19"/>
        <v>18279000</v>
      </c>
      <c r="R43" s="32">
        <f t="shared" si="19"/>
        <v>18279000</v>
      </c>
      <c r="S43" s="1"/>
      <c r="T43"/>
    </row>
    <row r="44" spans="1:20" s="36" customFormat="1" x14ac:dyDescent="0.25">
      <c r="A44" s="81" t="s">
        <v>56</v>
      </c>
      <c r="B44" s="82"/>
      <c r="C44" s="27" t="s">
        <v>35</v>
      </c>
      <c r="D44" s="27" t="s">
        <v>30</v>
      </c>
      <c r="E44" s="28" t="s">
        <v>60</v>
      </c>
      <c r="F44" s="28" t="s">
        <v>31</v>
      </c>
      <c r="G44" s="28" t="s">
        <v>52</v>
      </c>
      <c r="H44" s="28" t="s">
        <v>32</v>
      </c>
      <c r="I44" s="28" t="s">
        <v>32</v>
      </c>
      <c r="J44" s="28" t="s">
        <v>32</v>
      </c>
      <c r="K44" s="71">
        <v>18000</v>
      </c>
      <c r="L44" s="71">
        <v>18000</v>
      </c>
      <c r="M44" s="29">
        <f t="shared" ref="M44:M49" si="20">L44*25%</f>
        <v>4500</v>
      </c>
      <c r="N44" s="29">
        <f t="shared" ref="N44:N49" si="21">L44*26%</f>
        <v>4680</v>
      </c>
      <c r="O44" s="29">
        <f t="shared" ref="O44:O49" si="22">L44*25%</f>
        <v>4500</v>
      </c>
      <c r="P44" s="29">
        <f t="shared" ref="P44:P49" si="23">L44*24%</f>
        <v>4320</v>
      </c>
      <c r="Q44" s="71">
        <v>18000</v>
      </c>
      <c r="R44" s="71">
        <v>18000</v>
      </c>
      <c r="S44" s="1"/>
      <c r="T44"/>
    </row>
    <row r="45" spans="1:20" s="36" customFormat="1" x14ac:dyDescent="0.25">
      <c r="A45" s="81" t="s">
        <v>61</v>
      </c>
      <c r="B45" s="82"/>
      <c r="C45" s="27" t="s">
        <v>35</v>
      </c>
      <c r="D45" s="27" t="s">
        <v>30</v>
      </c>
      <c r="E45" s="28" t="s">
        <v>60</v>
      </c>
      <c r="F45" s="31" t="s">
        <v>112</v>
      </c>
      <c r="G45" s="26" t="s">
        <v>62</v>
      </c>
      <c r="H45" s="26" t="s">
        <v>32</v>
      </c>
      <c r="I45" s="26" t="s">
        <v>63</v>
      </c>
      <c r="J45" s="26" t="s">
        <v>32</v>
      </c>
      <c r="K45" s="72">
        <v>700000</v>
      </c>
      <c r="L45" s="72">
        <v>700000</v>
      </c>
      <c r="M45" s="29">
        <f t="shared" si="20"/>
        <v>175000</v>
      </c>
      <c r="N45" s="29">
        <f t="shared" si="21"/>
        <v>182000</v>
      </c>
      <c r="O45" s="29">
        <f t="shared" si="22"/>
        <v>175000</v>
      </c>
      <c r="P45" s="29">
        <f t="shared" si="23"/>
        <v>168000</v>
      </c>
      <c r="Q45" s="72">
        <v>700000</v>
      </c>
      <c r="R45" s="72">
        <v>700000</v>
      </c>
      <c r="S45" s="1"/>
      <c r="T45"/>
    </row>
    <row r="46" spans="1:20" s="36" customFormat="1" x14ac:dyDescent="0.25">
      <c r="A46" s="81" t="s">
        <v>86</v>
      </c>
      <c r="B46" s="82"/>
      <c r="C46" s="27" t="s">
        <v>35</v>
      </c>
      <c r="D46" s="27" t="s">
        <v>30</v>
      </c>
      <c r="E46" s="28" t="s">
        <v>60</v>
      </c>
      <c r="F46" s="31" t="s">
        <v>112</v>
      </c>
      <c r="G46" s="26" t="s">
        <v>62</v>
      </c>
      <c r="H46" s="26" t="s">
        <v>32</v>
      </c>
      <c r="I46" s="26" t="s">
        <v>87</v>
      </c>
      <c r="J46" s="26" t="s">
        <v>32</v>
      </c>
      <c r="K46" s="72">
        <v>500000</v>
      </c>
      <c r="L46" s="72">
        <v>500000</v>
      </c>
      <c r="M46" s="29">
        <f t="shared" si="20"/>
        <v>125000</v>
      </c>
      <c r="N46" s="29">
        <f t="shared" si="21"/>
        <v>130000</v>
      </c>
      <c r="O46" s="29">
        <f t="shared" si="22"/>
        <v>125000</v>
      </c>
      <c r="P46" s="29">
        <f t="shared" si="23"/>
        <v>120000</v>
      </c>
      <c r="Q46" s="72">
        <v>500000</v>
      </c>
      <c r="R46" s="72">
        <v>500000</v>
      </c>
      <c r="S46" s="1"/>
      <c r="T46"/>
    </row>
    <row r="47" spans="1:20" s="36" customFormat="1" x14ac:dyDescent="0.25">
      <c r="A47" s="81" t="s">
        <v>88</v>
      </c>
      <c r="B47" s="82"/>
      <c r="C47" s="27" t="s">
        <v>35</v>
      </c>
      <c r="D47" s="27" t="s">
        <v>30</v>
      </c>
      <c r="E47" s="28" t="s">
        <v>60</v>
      </c>
      <c r="F47" s="31" t="s">
        <v>112</v>
      </c>
      <c r="G47" s="26" t="s">
        <v>62</v>
      </c>
      <c r="H47" s="26" t="s">
        <v>32</v>
      </c>
      <c r="I47" s="26" t="s">
        <v>89</v>
      </c>
      <c r="J47" s="26" t="s">
        <v>32</v>
      </c>
      <c r="K47" s="72">
        <v>260000</v>
      </c>
      <c r="L47" s="72">
        <v>260000</v>
      </c>
      <c r="M47" s="29">
        <f t="shared" si="20"/>
        <v>65000</v>
      </c>
      <c r="N47" s="29">
        <f t="shared" si="21"/>
        <v>67600</v>
      </c>
      <c r="O47" s="29">
        <f t="shared" si="22"/>
        <v>65000</v>
      </c>
      <c r="P47" s="29">
        <f t="shared" si="23"/>
        <v>62400</v>
      </c>
      <c r="Q47" s="72">
        <v>260000</v>
      </c>
      <c r="R47" s="72">
        <v>260000</v>
      </c>
      <c r="S47" s="1"/>
      <c r="T47"/>
    </row>
    <row r="48" spans="1:20" s="67" customFormat="1" x14ac:dyDescent="0.25">
      <c r="A48" s="81" t="s">
        <v>90</v>
      </c>
      <c r="B48" s="82"/>
      <c r="C48" s="27" t="s">
        <v>35</v>
      </c>
      <c r="D48" s="27" t="s">
        <v>30</v>
      </c>
      <c r="E48" s="28" t="s">
        <v>60</v>
      </c>
      <c r="F48" s="31" t="s">
        <v>31</v>
      </c>
      <c r="G48" s="26" t="s">
        <v>62</v>
      </c>
      <c r="H48" s="26" t="s">
        <v>32</v>
      </c>
      <c r="I48" s="26" t="s">
        <v>91</v>
      </c>
      <c r="J48" s="26" t="s">
        <v>32</v>
      </c>
      <c r="K48" s="72">
        <v>11000</v>
      </c>
      <c r="L48" s="72">
        <v>11000</v>
      </c>
      <c r="M48" s="29">
        <f t="shared" si="20"/>
        <v>2750</v>
      </c>
      <c r="N48" s="29">
        <f t="shared" si="21"/>
        <v>2860</v>
      </c>
      <c r="O48" s="29">
        <f t="shared" si="22"/>
        <v>2750</v>
      </c>
      <c r="P48" s="29">
        <f t="shared" si="23"/>
        <v>2640</v>
      </c>
      <c r="Q48" s="72">
        <v>11000</v>
      </c>
      <c r="R48" s="72">
        <v>11000</v>
      </c>
      <c r="S48" s="1"/>
      <c r="T48"/>
    </row>
    <row r="49" spans="1:20" s="36" customFormat="1" ht="27.6" x14ac:dyDescent="0.25">
      <c r="A49" s="81" t="s">
        <v>64</v>
      </c>
      <c r="B49" s="82"/>
      <c r="C49" s="27" t="s">
        <v>35</v>
      </c>
      <c r="D49" s="27" t="s">
        <v>30</v>
      </c>
      <c r="E49" s="28" t="s">
        <v>60</v>
      </c>
      <c r="F49" s="31" t="s">
        <v>31</v>
      </c>
      <c r="G49" s="26" t="s">
        <v>65</v>
      </c>
      <c r="H49" s="26" t="s">
        <v>32</v>
      </c>
      <c r="I49" s="26" t="s">
        <v>66</v>
      </c>
      <c r="J49" s="26" t="s">
        <v>32</v>
      </c>
      <c r="K49" s="72">
        <v>20000</v>
      </c>
      <c r="L49" s="85">
        <v>18000</v>
      </c>
      <c r="M49" s="29">
        <f t="shared" si="20"/>
        <v>4500</v>
      </c>
      <c r="N49" s="29">
        <f t="shared" si="21"/>
        <v>4680</v>
      </c>
      <c r="O49" s="29">
        <f t="shared" si="22"/>
        <v>4500</v>
      </c>
      <c r="P49" s="29">
        <f t="shared" si="23"/>
        <v>4320</v>
      </c>
      <c r="Q49" s="72">
        <v>20000</v>
      </c>
      <c r="R49" s="72">
        <v>20000</v>
      </c>
      <c r="S49" s="1"/>
      <c r="T49"/>
    </row>
    <row r="50" spans="1:20" s="36" customFormat="1" ht="27.6" x14ac:dyDescent="0.25">
      <c r="A50" s="81" t="s">
        <v>97</v>
      </c>
      <c r="B50" s="82"/>
      <c r="C50" s="27" t="s">
        <v>35</v>
      </c>
      <c r="D50" s="27" t="s">
        <v>30</v>
      </c>
      <c r="E50" s="28" t="s">
        <v>60</v>
      </c>
      <c r="F50" s="31" t="s">
        <v>31</v>
      </c>
      <c r="G50" s="26" t="s">
        <v>65</v>
      </c>
      <c r="H50" s="26" t="s">
        <v>32</v>
      </c>
      <c r="I50" s="26" t="s">
        <v>96</v>
      </c>
      <c r="J50" s="26" t="s">
        <v>32</v>
      </c>
      <c r="K50" s="72">
        <v>100000</v>
      </c>
      <c r="L50" s="72">
        <v>100000</v>
      </c>
      <c r="M50" s="29">
        <f t="shared" ref="M50:M68" si="24">L50*25%</f>
        <v>25000</v>
      </c>
      <c r="N50" s="29">
        <f t="shared" ref="N50:N68" si="25">L50*26%</f>
        <v>26000</v>
      </c>
      <c r="O50" s="29">
        <f t="shared" ref="O50:O68" si="26">L50*25%</f>
        <v>25000</v>
      </c>
      <c r="P50" s="29">
        <f t="shared" ref="P50:P68" si="27">L50*24%</f>
        <v>24000</v>
      </c>
      <c r="Q50" s="72">
        <v>100000</v>
      </c>
      <c r="R50" s="72">
        <v>100000</v>
      </c>
      <c r="S50" s="1"/>
      <c r="T50"/>
    </row>
    <row r="51" spans="1:20" s="36" customFormat="1" ht="27.6" x14ac:dyDescent="0.25">
      <c r="A51" s="81" t="s">
        <v>92</v>
      </c>
      <c r="B51" s="82"/>
      <c r="C51" s="27" t="s">
        <v>35</v>
      </c>
      <c r="D51" s="27" t="s">
        <v>30</v>
      </c>
      <c r="E51" s="28" t="s">
        <v>60</v>
      </c>
      <c r="F51" s="31" t="s">
        <v>31</v>
      </c>
      <c r="G51" s="26" t="s">
        <v>65</v>
      </c>
      <c r="H51" s="26" t="s">
        <v>32</v>
      </c>
      <c r="I51" s="26" t="s">
        <v>93</v>
      </c>
      <c r="J51" s="26" t="s">
        <v>32</v>
      </c>
      <c r="K51" s="72">
        <v>300000</v>
      </c>
      <c r="L51" s="85">
        <v>270000</v>
      </c>
      <c r="M51" s="29">
        <f t="shared" si="24"/>
        <v>67500</v>
      </c>
      <c r="N51" s="29">
        <f t="shared" si="25"/>
        <v>70200</v>
      </c>
      <c r="O51" s="29">
        <f t="shared" si="26"/>
        <v>67500</v>
      </c>
      <c r="P51" s="29">
        <f t="shared" si="27"/>
        <v>64800</v>
      </c>
      <c r="Q51" s="72">
        <v>300000</v>
      </c>
      <c r="R51" s="72">
        <v>300000</v>
      </c>
      <c r="S51" s="1"/>
      <c r="T51"/>
    </row>
    <row r="52" spans="1:20" x14ac:dyDescent="0.25">
      <c r="A52" s="81" t="s">
        <v>68</v>
      </c>
      <c r="B52" s="82"/>
      <c r="C52" s="27" t="s">
        <v>35</v>
      </c>
      <c r="D52" s="27" t="s">
        <v>30</v>
      </c>
      <c r="E52" s="28" t="s">
        <v>60</v>
      </c>
      <c r="F52" s="28" t="s">
        <v>31</v>
      </c>
      <c r="G52" s="28" t="s">
        <v>67</v>
      </c>
      <c r="H52" s="26" t="s">
        <v>32</v>
      </c>
      <c r="I52" s="26" t="s">
        <v>69</v>
      </c>
      <c r="J52" s="26" t="s">
        <v>32</v>
      </c>
      <c r="K52" s="71">
        <v>20000</v>
      </c>
      <c r="L52" s="71">
        <v>20000</v>
      </c>
      <c r="M52" s="29">
        <f t="shared" si="24"/>
        <v>5000</v>
      </c>
      <c r="N52" s="29">
        <f t="shared" si="25"/>
        <v>5200</v>
      </c>
      <c r="O52" s="29">
        <f t="shared" si="26"/>
        <v>5000</v>
      </c>
      <c r="P52" s="29">
        <f t="shared" si="27"/>
        <v>4800</v>
      </c>
      <c r="Q52" s="71">
        <v>20000</v>
      </c>
      <c r="R52" s="71">
        <v>20000</v>
      </c>
    </row>
    <row r="53" spans="1:20" x14ac:dyDescent="0.25">
      <c r="A53" s="81" t="s">
        <v>94</v>
      </c>
      <c r="B53" s="82"/>
      <c r="C53" s="27" t="s">
        <v>35</v>
      </c>
      <c r="D53" s="27" t="s">
        <v>30</v>
      </c>
      <c r="E53" s="28" t="s">
        <v>60</v>
      </c>
      <c r="F53" s="28" t="s">
        <v>31</v>
      </c>
      <c r="G53" s="28" t="s">
        <v>67</v>
      </c>
      <c r="H53" s="26" t="s">
        <v>32</v>
      </c>
      <c r="I53" s="26" t="s">
        <v>95</v>
      </c>
      <c r="J53" s="26" t="s">
        <v>32</v>
      </c>
      <c r="K53" s="71">
        <v>36000</v>
      </c>
      <c r="L53" s="71">
        <v>36000</v>
      </c>
      <c r="M53" s="29">
        <f t="shared" si="24"/>
        <v>9000</v>
      </c>
      <c r="N53" s="29">
        <f t="shared" si="25"/>
        <v>9360</v>
      </c>
      <c r="O53" s="29">
        <f t="shared" si="26"/>
        <v>9000</v>
      </c>
      <c r="P53" s="29">
        <f t="shared" si="27"/>
        <v>8640</v>
      </c>
      <c r="Q53" s="71">
        <v>36000</v>
      </c>
      <c r="R53" s="71">
        <v>36000</v>
      </c>
    </row>
    <row r="54" spans="1:20" x14ac:dyDescent="0.25">
      <c r="A54" s="81" t="s">
        <v>70</v>
      </c>
      <c r="B54" s="82"/>
      <c r="C54" s="27" t="s">
        <v>35</v>
      </c>
      <c r="D54" s="27" t="s">
        <v>30</v>
      </c>
      <c r="E54" s="28" t="s">
        <v>60</v>
      </c>
      <c r="F54" s="28" t="s">
        <v>31</v>
      </c>
      <c r="G54" s="28" t="s">
        <v>67</v>
      </c>
      <c r="H54" s="26" t="s">
        <v>32</v>
      </c>
      <c r="I54" s="26" t="s">
        <v>71</v>
      </c>
      <c r="J54" s="26" t="s">
        <v>32</v>
      </c>
      <c r="K54" s="71">
        <v>400000</v>
      </c>
      <c r="L54" s="71">
        <v>400000</v>
      </c>
      <c r="M54" s="29">
        <f t="shared" si="24"/>
        <v>100000</v>
      </c>
      <c r="N54" s="29">
        <f t="shared" si="25"/>
        <v>104000</v>
      </c>
      <c r="O54" s="29">
        <f t="shared" si="26"/>
        <v>100000</v>
      </c>
      <c r="P54" s="29">
        <f t="shared" si="27"/>
        <v>96000</v>
      </c>
      <c r="Q54" s="71">
        <v>400000</v>
      </c>
      <c r="R54" s="71">
        <v>400000</v>
      </c>
    </row>
    <row r="55" spans="1:20" ht="27.6" x14ac:dyDescent="0.25">
      <c r="A55" s="81" t="s">
        <v>72</v>
      </c>
      <c r="B55" s="82"/>
      <c r="C55" s="27" t="s">
        <v>35</v>
      </c>
      <c r="D55" s="27" t="s">
        <v>30</v>
      </c>
      <c r="E55" s="28" t="s">
        <v>60</v>
      </c>
      <c r="F55" s="28" t="s">
        <v>31</v>
      </c>
      <c r="G55" s="28" t="s">
        <v>67</v>
      </c>
      <c r="H55" s="26" t="s">
        <v>32</v>
      </c>
      <c r="I55" s="26" t="s">
        <v>73</v>
      </c>
      <c r="J55" s="26" t="s">
        <v>32</v>
      </c>
      <c r="K55" s="71">
        <v>13000</v>
      </c>
      <c r="L55" s="71">
        <v>13000</v>
      </c>
      <c r="M55" s="29">
        <f t="shared" si="24"/>
        <v>3250</v>
      </c>
      <c r="N55" s="29">
        <f t="shared" si="25"/>
        <v>3380</v>
      </c>
      <c r="O55" s="29">
        <f t="shared" si="26"/>
        <v>3250</v>
      </c>
      <c r="P55" s="29">
        <f t="shared" si="27"/>
        <v>3120</v>
      </c>
      <c r="Q55" s="71">
        <v>13000</v>
      </c>
      <c r="R55" s="71">
        <v>13000</v>
      </c>
    </row>
    <row r="56" spans="1:20" x14ac:dyDescent="0.25">
      <c r="A56" s="83" t="s">
        <v>98</v>
      </c>
      <c r="B56" s="84"/>
      <c r="C56" s="27" t="s">
        <v>35</v>
      </c>
      <c r="D56" s="27" t="s">
        <v>30</v>
      </c>
      <c r="E56" s="28" t="s">
        <v>60</v>
      </c>
      <c r="F56" s="28" t="s">
        <v>31</v>
      </c>
      <c r="G56" s="28" t="s">
        <v>99</v>
      </c>
      <c r="H56" s="26" t="s">
        <v>32</v>
      </c>
      <c r="I56" s="26" t="s">
        <v>32</v>
      </c>
      <c r="J56" s="26" t="s">
        <v>32</v>
      </c>
      <c r="K56" s="71">
        <v>7000</v>
      </c>
      <c r="L56" s="71">
        <v>7000</v>
      </c>
      <c r="M56" s="29">
        <f t="shared" si="24"/>
        <v>1750</v>
      </c>
      <c r="N56" s="29">
        <f t="shared" si="25"/>
        <v>1820</v>
      </c>
      <c r="O56" s="29">
        <f t="shared" si="26"/>
        <v>1750</v>
      </c>
      <c r="P56" s="29">
        <f t="shared" si="27"/>
        <v>1680</v>
      </c>
      <c r="Q56" s="71">
        <v>7000</v>
      </c>
      <c r="R56" s="71">
        <v>7000</v>
      </c>
    </row>
    <row r="57" spans="1:20" x14ac:dyDescent="0.25">
      <c r="A57" s="81" t="s">
        <v>124</v>
      </c>
      <c r="B57" s="82"/>
      <c r="C57" s="27" t="s">
        <v>35</v>
      </c>
      <c r="D57" s="27" t="s">
        <v>30</v>
      </c>
      <c r="E57" s="28" t="s">
        <v>60</v>
      </c>
      <c r="F57" s="28" t="s">
        <v>74</v>
      </c>
      <c r="G57" s="28" t="s">
        <v>75</v>
      </c>
      <c r="H57" s="26" t="s">
        <v>32</v>
      </c>
      <c r="I57" s="26" t="s">
        <v>32</v>
      </c>
      <c r="J57" s="26" t="s">
        <v>32</v>
      </c>
      <c r="K57" s="71">
        <v>53100</v>
      </c>
      <c r="L57" s="71">
        <v>53100</v>
      </c>
      <c r="M57" s="29">
        <f t="shared" si="24"/>
        <v>13275</v>
      </c>
      <c r="N57" s="29">
        <f t="shared" si="25"/>
        <v>13806</v>
      </c>
      <c r="O57" s="29">
        <f t="shared" si="26"/>
        <v>13275</v>
      </c>
      <c r="P57" s="29">
        <f t="shared" si="27"/>
        <v>12744</v>
      </c>
      <c r="Q57" s="71">
        <v>53100</v>
      </c>
      <c r="R57" s="71">
        <v>53100</v>
      </c>
    </row>
    <row r="58" spans="1:20" x14ac:dyDescent="0.25">
      <c r="A58" s="81" t="s">
        <v>124</v>
      </c>
      <c r="B58" s="82"/>
      <c r="C58" s="27" t="s">
        <v>35</v>
      </c>
      <c r="D58" s="27" t="s">
        <v>30</v>
      </c>
      <c r="E58" s="28" t="s">
        <v>60</v>
      </c>
      <c r="F58" s="28" t="s">
        <v>76</v>
      </c>
      <c r="G58" s="28" t="s">
        <v>75</v>
      </c>
      <c r="H58" s="26" t="s">
        <v>32</v>
      </c>
      <c r="I58" s="26" t="s">
        <v>32</v>
      </c>
      <c r="J58" s="26" t="s">
        <v>32</v>
      </c>
      <c r="K58" s="71">
        <v>1000</v>
      </c>
      <c r="L58" s="71">
        <v>1000</v>
      </c>
      <c r="M58" s="29">
        <f t="shared" si="24"/>
        <v>250</v>
      </c>
      <c r="N58" s="29">
        <f t="shared" si="25"/>
        <v>260</v>
      </c>
      <c r="O58" s="29">
        <f t="shared" si="26"/>
        <v>250</v>
      </c>
      <c r="P58" s="29">
        <f t="shared" si="27"/>
        <v>240</v>
      </c>
      <c r="Q58" s="71">
        <v>1000</v>
      </c>
      <c r="R58" s="71">
        <v>1000</v>
      </c>
    </row>
    <row r="59" spans="1:20" x14ac:dyDescent="0.25">
      <c r="A59" s="81" t="s">
        <v>77</v>
      </c>
      <c r="B59" s="82"/>
      <c r="C59" s="27" t="s">
        <v>35</v>
      </c>
      <c r="D59" s="27" t="s">
        <v>30</v>
      </c>
      <c r="E59" s="28" t="s">
        <v>60</v>
      </c>
      <c r="F59" s="28" t="s">
        <v>31</v>
      </c>
      <c r="G59" s="28" t="s">
        <v>78</v>
      </c>
      <c r="H59" s="26" t="s">
        <v>32</v>
      </c>
      <c r="I59" s="26" t="s">
        <v>32</v>
      </c>
      <c r="J59" s="26" t="s">
        <v>32</v>
      </c>
      <c r="K59" s="71">
        <v>20000</v>
      </c>
      <c r="L59" s="86">
        <v>18000</v>
      </c>
      <c r="M59" s="29">
        <f t="shared" si="24"/>
        <v>4500</v>
      </c>
      <c r="N59" s="29">
        <f t="shared" si="25"/>
        <v>4680</v>
      </c>
      <c r="O59" s="29">
        <f t="shared" si="26"/>
        <v>4500</v>
      </c>
      <c r="P59" s="29">
        <f t="shared" si="27"/>
        <v>4320</v>
      </c>
      <c r="Q59" s="71">
        <v>20000</v>
      </c>
      <c r="R59" s="71">
        <v>20000</v>
      </c>
    </row>
    <row r="60" spans="1:20" x14ac:dyDescent="0.25">
      <c r="A60" s="69" t="s">
        <v>101</v>
      </c>
      <c r="B60" s="70"/>
      <c r="C60" s="27" t="s">
        <v>35</v>
      </c>
      <c r="D60" s="27" t="s">
        <v>30</v>
      </c>
      <c r="E60" s="28" t="s">
        <v>60</v>
      </c>
      <c r="F60" s="31" t="s">
        <v>31</v>
      </c>
      <c r="G60" s="26" t="s">
        <v>100</v>
      </c>
      <c r="H60" s="26" t="s">
        <v>32</v>
      </c>
      <c r="I60" s="26" t="s">
        <v>32</v>
      </c>
      <c r="J60" s="26" t="s">
        <v>32</v>
      </c>
      <c r="K60" s="72">
        <v>50000</v>
      </c>
      <c r="L60" s="72">
        <v>50000</v>
      </c>
      <c r="M60" s="29">
        <f t="shared" si="24"/>
        <v>12500</v>
      </c>
      <c r="N60" s="29">
        <f t="shared" si="25"/>
        <v>13000</v>
      </c>
      <c r="O60" s="29">
        <f t="shared" si="26"/>
        <v>12500</v>
      </c>
      <c r="P60" s="29">
        <f t="shared" si="27"/>
        <v>12000</v>
      </c>
      <c r="Q60" s="72">
        <v>50000</v>
      </c>
      <c r="R60" s="72">
        <v>50000</v>
      </c>
    </row>
    <row r="61" spans="1:20" ht="27.6" x14ac:dyDescent="0.25">
      <c r="A61" s="81" t="s">
        <v>79</v>
      </c>
      <c r="B61" s="82"/>
      <c r="C61" s="27" t="s">
        <v>35</v>
      </c>
      <c r="D61" s="27" t="s">
        <v>30</v>
      </c>
      <c r="E61" s="28" t="s">
        <v>60</v>
      </c>
      <c r="F61" s="28" t="s">
        <v>31</v>
      </c>
      <c r="G61" s="28" t="s">
        <v>80</v>
      </c>
      <c r="H61" s="26" t="s">
        <v>32</v>
      </c>
      <c r="I61" s="26" t="s">
        <v>81</v>
      </c>
      <c r="J61" s="26" t="s">
        <v>32</v>
      </c>
      <c r="K61" s="29">
        <v>40000</v>
      </c>
      <c r="L61" s="86">
        <v>36000</v>
      </c>
      <c r="M61" s="29">
        <f t="shared" si="24"/>
        <v>9000</v>
      </c>
      <c r="N61" s="29">
        <f t="shared" si="25"/>
        <v>9360</v>
      </c>
      <c r="O61" s="29">
        <f t="shared" si="26"/>
        <v>9000</v>
      </c>
      <c r="P61" s="29">
        <f t="shared" si="27"/>
        <v>8640</v>
      </c>
      <c r="Q61" s="29">
        <v>40000</v>
      </c>
      <c r="R61" s="29">
        <v>40000</v>
      </c>
    </row>
    <row r="62" spans="1:20" ht="27.6" x14ac:dyDescent="0.25">
      <c r="A62" s="81" t="s">
        <v>82</v>
      </c>
      <c r="B62" s="82"/>
      <c r="C62" s="27" t="s">
        <v>35</v>
      </c>
      <c r="D62" s="27" t="s">
        <v>30</v>
      </c>
      <c r="E62" s="28" t="s">
        <v>60</v>
      </c>
      <c r="F62" s="28" t="s">
        <v>31</v>
      </c>
      <c r="G62" s="28" t="s">
        <v>80</v>
      </c>
      <c r="H62" s="26" t="s">
        <v>32</v>
      </c>
      <c r="I62" s="26" t="s">
        <v>83</v>
      </c>
      <c r="J62" s="26" t="s">
        <v>32</v>
      </c>
      <c r="K62" s="29">
        <v>20000</v>
      </c>
      <c r="L62" s="86">
        <v>18000</v>
      </c>
      <c r="M62" s="29">
        <f t="shared" si="24"/>
        <v>4500</v>
      </c>
      <c r="N62" s="29">
        <f t="shared" si="25"/>
        <v>4680</v>
      </c>
      <c r="O62" s="29">
        <f t="shared" si="26"/>
        <v>4500</v>
      </c>
      <c r="P62" s="29">
        <f t="shared" si="27"/>
        <v>4320</v>
      </c>
      <c r="Q62" s="29">
        <v>20000</v>
      </c>
      <c r="R62" s="29">
        <v>20000</v>
      </c>
    </row>
    <row r="63" spans="1:20" ht="27.6" x14ac:dyDescent="0.25">
      <c r="A63" s="81" t="s">
        <v>84</v>
      </c>
      <c r="B63" s="82"/>
      <c r="C63" s="27" t="s">
        <v>35</v>
      </c>
      <c r="D63" s="27" t="s">
        <v>30</v>
      </c>
      <c r="E63" s="28" t="s">
        <v>60</v>
      </c>
      <c r="F63" s="28" t="s">
        <v>31</v>
      </c>
      <c r="G63" s="28" t="s">
        <v>80</v>
      </c>
      <c r="H63" s="26" t="s">
        <v>32</v>
      </c>
      <c r="I63" s="26" t="s">
        <v>85</v>
      </c>
      <c r="J63" s="26" t="s">
        <v>32</v>
      </c>
      <c r="K63" s="29">
        <v>10000</v>
      </c>
      <c r="L63" s="29">
        <v>10000</v>
      </c>
      <c r="M63" s="29">
        <f t="shared" si="24"/>
        <v>2500</v>
      </c>
      <c r="N63" s="29">
        <f t="shared" si="25"/>
        <v>2600</v>
      </c>
      <c r="O63" s="29">
        <f t="shared" si="26"/>
        <v>2500</v>
      </c>
      <c r="P63" s="29">
        <f t="shared" si="27"/>
        <v>2400</v>
      </c>
      <c r="Q63" s="29">
        <v>10000</v>
      </c>
      <c r="R63" s="29">
        <v>10000</v>
      </c>
    </row>
    <row r="64" spans="1:20" ht="15.6" x14ac:dyDescent="0.25">
      <c r="A64" s="100" t="s">
        <v>34</v>
      </c>
      <c r="B64" s="101"/>
      <c r="C64" s="101"/>
      <c r="D64" s="101"/>
      <c r="E64" s="101"/>
      <c r="F64" s="102"/>
      <c r="G64" s="28"/>
      <c r="H64" s="26"/>
      <c r="I64" s="26"/>
      <c r="J64" s="26"/>
      <c r="K64" s="32">
        <f t="shared" ref="K64:R64" si="28">SUM(K44:K63)</f>
        <v>2579100</v>
      </c>
      <c r="L64" s="32">
        <f t="shared" si="28"/>
        <v>2539100</v>
      </c>
      <c r="M64" s="32">
        <f t="shared" si="28"/>
        <v>634775</v>
      </c>
      <c r="N64" s="32">
        <f t="shared" si="28"/>
        <v>660166</v>
      </c>
      <c r="O64" s="32">
        <f t="shared" si="28"/>
        <v>634775</v>
      </c>
      <c r="P64" s="32">
        <f t="shared" si="28"/>
        <v>609384</v>
      </c>
      <c r="Q64" s="32">
        <f t="shared" si="28"/>
        <v>2579100</v>
      </c>
      <c r="R64" s="32">
        <f t="shared" si="28"/>
        <v>2579100</v>
      </c>
    </row>
    <row r="65" spans="1:18" x14ac:dyDescent="0.25">
      <c r="A65" s="81" t="s">
        <v>42</v>
      </c>
      <c r="B65" s="82"/>
      <c r="C65" s="27" t="s">
        <v>35</v>
      </c>
      <c r="D65" s="27" t="s">
        <v>103</v>
      </c>
      <c r="E65" s="28" t="s">
        <v>104</v>
      </c>
      <c r="F65" s="28" t="s">
        <v>44</v>
      </c>
      <c r="G65" s="28" t="s">
        <v>45</v>
      </c>
      <c r="H65" s="28" t="s">
        <v>32</v>
      </c>
      <c r="I65" s="28" t="s">
        <v>46</v>
      </c>
      <c r="J65" s="28" t="s">
        <v>33</v>
      </c>
      <c r="K65" s="71">
        <v>9000000</v>
      </c>
      <c r="L65" s="71">
        <v>9000000</v>
      </c>
      <c r="M65" s="29">
        <f t="shared" ref="M65:M67" si="29">L65*25%</f>
        <v>2250000</v>
      </c>
      <c r="N65" s="29">
        <f t="shared" ref="N65:N67" si="30">L65*26%</f>
        <v>2340000</v>
      </c>
      <c r="O65" s="29">
        <f t="shared" ref="O65:O67" si="31">L65*25%</f>
        <v>2250000</v>
      </c>
      <c r="P65" s="29">
        <f t="shared" ref="P65:P67" si="32">L65*24%</f>
        <v>2160000</v>
      </c>
      <c r="Q65" s="29">
        <v>8500000</v>
      </c>
      <c r="R65" s="29">
        <v>8500000</v>
      </c>
    </row>
    <row r="66" spans="1:18" x14ac:dyDescent="0.25">
      <c r="A66" s="81" t="s">
        <v>42</v>
      </c>
      <c r="B66" s="82"/>
      <c r="C66" s="27" t="s">
        <v>35</v>
      </c>
      <c r="D66" s="27" t="s">
        <v>103</v>
      </c>
      <c r="E66" s="28" t="s">
        <v>104</v>
      </c>
      <c r="F66" s="28" t="s">
        <v>44</v>
      </c>
      <c r="G66" s="28" t="s">
        <v>45</v>
      </c>
      <c r="H66" s="28" t="s">
        <v>32</v>
      </c>
      <c r="I66" s="28" t="s">
        <v>47</v>
      </c>
      <c r="J66" s="28" t="s">
        <v>33</v>
      </c>
      <c r="K66" s="71">
        <v>13520000</v>
      </c>
      <c r="L66" s="71">
        <v>13520000</v>
      </c>
      <c r="M66" s="29">
        <f t="shared" si="29"/>
        <v>3380000</v>
      </c>
      <c r="N66" s="29">
        <f t="shared" si="30"/>
        <v>3515200</v>
      </c>
      <c r="O66" s="29">
        <f t="shared" si="31"/>
        <v>3380000</v>
      </c>
      <c r="P66" s="29">
        <f t="shared" si="32"/>
        <v>3244800</v>
      </c>
      <c r="Q66" s="29">
        <v>12620000</v>
      </c>
      <c r="R66" s="29">
        <v>12620000</v>
      </c>
    </row>
    <row r="67" spans="1:18" x14ac:dyDescent="0.25">
      <c r="A67" s="81" t="s">
        <v>54</v>
      </c>
      <c r="B67" s="82"/>
      <c r="C67" s="27" t="s">
        <v>35</v>
      </c>
      <c r="D67" s="27" t="s">
        <v>103</v>
      </c>
      <c r="E67" s="28" t="s">
        <v>104</v>
      </c>
      <c r="F67" s="30" t="s">
        <v>48</v>
      </c>
      <c r="G67" s="30" t="s">
        <v>49</v>
      </c>
      <c r="H67" s="30" t="s">
        <v>32</v>
      </c>
      <c r="I67" s="30" t="s">
        <v>50</v>
      </c>
      <c r="J67" s="30" t="s">
        <v>33</v>
      </c>
      <c r="K67" s="71">
        <v>6800000</v>
      </c>
      <c r="L67" s="71">
        <v>6800000</v>
      </c>
      <c r="M67" s="29">
        <f t="shared" si="29"/>
        <v>1700000</v>
      </c>
      <c r="N67" s="29">
        <f t="shared" si="30"/>
        <v>1768000</v>
      </c>
      <c r="O67" s="29">
        <f t="shared" si="31"/>
        <v>1700000</v>
      </c>
      <c r="P67" s="29">
        <f t="shared" si="32"/>
        <v>1632000</v>
      </c>
      <c r="Q67" s="29">
        <v>6400000</v>
      </c>
      <c r="R67" s="29">
        <v>6400000</v>
      </c>
    </row>
    <row r="68" spans="1:18" x14ac:dyDescent="0.25">
      <c r="A68" s="73" t="s">
        <v>55</v>
      </c>
      <c r="B68" s="74"/>
      <c r="C68" s="27" t="s">
        <v>35</v>
      </c>
      <c r="D68" s="27" t="s">
        <v>103</v>
      </c>
      <c r="E68" s="28" t="s">
        <v>104</v>
      </c>
      <c r="F68" s="28" t="s">
        <v>44</v>
      </c>
      <c r="G68" s="28" t="s">
        <v>51</v>
      </c>
      <c r="H68" s="28" t="s">
        <v>32</v>
      </c>
      <c r="I68" s="28" t="s">
        <v>46</v>
      </c>
      <c r="J68" s="28" t="s">
        <v>33</v>
      </c>
      <c r="K68" s="71">
        <v>40000</v>
      </c>
      <c r="L68" s="71">
        <v>40000</v>
      </c>
      <c r="M68" s="29">
        <f t="shared" si="24"/>
        <v>10000</v>
      </c>
      <c r="N68" s="29">
        <f t="shared" si="25"/>
        <v>10400</v>
      </c>
      <c r="O68" s="29">
        <f t="shared" si="26"/>
        <v>10000</v>
      </c>
      <c r="P68" s="29">
        <f t="shared" si="27"/>
        <v>9600</v>
      </c>
      <c r="Q68" s="71">
        <v>40000</v>
      </c>
      <c r="R68" s="71">
        <v>40000</v>
      </c>
    </row>
    <row r="69" spans="1:18" x14ac:dyDescent="0.25">
      <c r="A69" s="73" t="s">
        <v>55</v>
      </c>
      <c r="B69" s="74"/>
      <c r="C69" s="27" t="s">
        <v>35</v>
      </c>
      <c r="D69" s="27" t="s">
        <v>103</v>
      </c>
      <c r="E69" s="28" t="s">
        <v>104</v>
      </c>
      <c r="F69" s="30" t="s">
        <v>44</v>
      </c>
      <c r="G69" s="30" t="s">
        <v>51</v>
      </c>
      <c r="H69" s="30" t="s">
        <v>32</v>
      </c>
      <c r="I69" s="30" t="s">
        <v>47</v>
      </c>
      <c r="J69" s="30" t="s">
        <v>33</v>
      </c>
      <c r="K69" s="71">
        <v>40000</v>
      </c>
      <c r="L69" s="71">
        <v>40000</v>
      </c>
      <c r="M69" s="29">
        <f t="shared" ref="M69:M72" si="33">L69*25%</f>
        <v>10000</v>
      </c>
      <c r="N69" s="29">
        <f t="shared" ref="N69:N72" si="34">L69*26%</f>
        <v>10400</v>
      </c>
      <c r="O69" s="29">
        <f t="shared" ref="O69:O72" si="35">L69*25%</f>
        <v>10000</v>
      </c>
      <c r="P69" s="29">
        <f t="shared" ref="P69:P72" si="36">L69*24%</f>
        <v>9600</v>
      </c>
      <c r="Q69" s="71">
        <v>40000</v>
      </c>
      <c r="R69" s="71">
        <v>40000</v>
      </c>
    </row>
    <row r="70" spans="1:18" x14ac:dyDescent="0.25">
      <c r="A70" s="81" t="s">
        <v>125</v>
      </c>
      <c r="B70" s="82"/>
      <c r="C70" s="27" t="s">
        <v>35</v>
      </c>
      <c r="D70" s="27" t="s">
        <v>103</v>
      </c>
      <c r="E70" s="28" t="s">
        <v>104</v>
      </c>
      <c r="F70" s="28" t="s">
        <v>31</v>
      </c>
      <c r="G70" s="28" t="s">
        <v>67</v>
      </c>
      <c r="H70" s="28" t="s">
        <v>32</v>
      </c>
      <c r="I70" s="28" t="s">
        <v>69</v>
      </c>
      <c r="J70" s="28" t="s">
        <v>33</v>
      </c>
      <c r="K70" s="71">
        <v>109600</v>
      </c>
      <c r="L70" s="71">
        <v>109600</v>
      </c>
      <c r="M70" s="29">
        <f t="shared" si="33"/>
        <v>27400</v>
      </c>
      <c r="N70" s="29">
        <f t="shared" si="34"/>
        <v>28496</v>
      </c>
      <c r="O70" s="29">
        <f t="shared" si="35"/>
        <v>27400</v>
      </c>
      <c r="P70" s="29">
        <f t="shared" si="36"/>
        <v>26304</v>
      </c>
      <c r="Q70" s="71">
        <v>109600</v>
      </c>
      <c r="R70" s="71">
        <v>109600</v>
      </c>
    </row>
    <row r="71" spans="1:18" x14ac:dyDescent="0.25">
      <c r="A71" s="81" t="s">
        <v>57</v>
      </c>
      <c r="B71" s="82"/>
      <c r="C71" s="27" t="s">
        <v>35</v>
      </c>
      <c r="D71" s="27" t="s">
        <v>103</v>
      </c>
      <c r="E71" s="28" t="s">
        <v>104</v>
      </c>
      <c r="F71" s="28" t="s">
        <v>31</v>
      </c>
      <c r="G71" s="28" t="s">
        <v>53</v>
      </c>
      <c r="H71" s="28" t="s">
        <v>32</v>
      </c>
      <c r="I71" s="28" t="s">
        <v>32</v>
      </c>
      <c r="J71" s="28" t="s">
        <v>33</v>
      </c>
      <c r="K71" s="29">
        <v>259000</v>
      </c>
      <c r="L71" s="29">
        <v>259000</v>
      </c>
      <c r="M71" s="29">
        <f t="shared" si="33"/>
        <v>64750</v>
      </c>
      <c r="N71" s="29">
        <f t="shared" si="34"/>
        <v>67340</v>
      </c>
      <c r="O71" s="29">
        <f t="shared" si="35"/>
        <v>64750</v>
      </c>
      <c r="P71" s="29">
        <f t="shared" si="36"/>
        <v>62160</v>
      </c>
      <c r="Q71" s="29">
        <v>259000</v>
      </c>
      <c r="R71" s="29">
        <v>259000</v>
      </c>
    </row>
    <row r="72" spans="1:18" ht="27.6" x14ac:dyDescent="0.25">
      <c r="A72" s="83" t="s">
        <v>79</v>
      </c>
      <c r="B72" s="82"/>
      <c r="C72" s="27" t="s">
        <v>35</v>
      </c>
      <c r="D72" s="27" t="s">
        <v>103</v>
      </c>
      <c r="E72" s="28" t="s">
        <v>104</v>
      </c>
      <c r="F72" s="28" t="s">
        <v>31</v>
      </c>
      <c r="G72" s="28" t="s">
        <v>80</v>
      </c>
      <c r="H72" s="28" t="s">
        <v>32</v>
      </c>
      <c r="I72" s="28" t="s">
        <v>81</v>
      </c>
      <c r="J72" s="28" t="s">
        <v>33</v>
      </c>
      <c r="K72" s="29">
        <v>47000</v>
      </c>
      <c r="L72" s="29">
        <v>47000</v>
      </c>
      <c r="M72" s="29">
        <f t="shared" si="33"/>
        <v>11750</v>
      </c>
      <c r="N72" s="29">
        <f t="shared" si="34"/>
        <v>12220</v>
      </c>
      <c r="O72" s="29">
        <f t="shared" si="35"/>
        <v>11750</v>
      </c>
      <c r="P72" s="29">
        <f t="shared" si="36"/>
        <v>11280</v>
      </c>
      <c r="Q72" s="29">
        <v>47000</v>
      </c>
      <c r="R72" s="29">
        <v>47000</v>
      </c>
    </row>
    <row r="73" spans="1:18" ht="15.6" x14ac:dyDescent="0.25">
      <c r="A73" s="100" t="s">
        <v>34</v>
      </c>
      <c r="B73" s="101"/>
      <c r="C73" s="101"/>
      <c r="D73" s="101"/>
      <c r="E73" s="101"/>
      <c r="F73" s="102"/>
      <c r="G73" s="28"/>
      <c r="H73" s="26"/>
      <c r="I73" s="26"/>
      <c r="J73" s="26"/>
      <c r="K73" s="32">
        <f t="shared" ref="K73:R73" si="37">SUM(K65:K72)</f>
        <v>29815600</v>
      </c>
      <c r="L73" s="32">
        <f t="shared" si="37"/>
        <v>29815600</v>
      </c>
      <c r="M73" s="32">
        <f t="shared" si="37"/>
        <v>7453900</v>
      </c>
      <c r="N73" s="32">
        <f t="shared" si="37"/>
        <v>7752056</v>
      </c>
      <c r="O73" s="32">
        <f t="shared" si="37"/>
        <v>7453900</v>
      </c>
      <c r="P73" s="32">
        <f t="shared" si="37"/>
        <v>7155744</v>
      </c>
      <c r="Q73" s="33">
        <f t="shared" si="37"/>
        <v>28015600</v>
      </c>
      <c r="R73" s="33">
        <f t="shared" si="37"/>
        <v>28015600</v>
      </c>
    </row>
    <row r="74" spans="1:18" x14ac:dyDescent="0.25">
      <c r="A74" s="69" t="s">
        <v>29</v>
      </c>
      <c r="B74" s="70"/>
      <c r="C74" s="27" t="s">
        <v>35</v>
      </c>
      <c r="D74" s="26" t="s">
        <v>103</v>
      </c>
      <c r="E74" s="28" t="s">
        <v>105</v>
      </c>
      <c r="F74" s="31" t="s">
        <v>31</v>
      </c>
      <c r="G74" s="26" t="s">
        <v>37</v>
      </c>
      <c r="H74" s="26" t="s">
        <v>32</v>
      </c>
      <c r="I74" s="26" t="s">
        <v>32</v>
      </c>
      <c r="J74" s="26" t="s">
        <v>106</v>
      </c>
      <c r="K74" s="71">
        <v>1800000</v>
      </c>
      <c r="L74" s="71">
        <v>1800000</v>
      </c>
      <c r="M74" s="29">
        <f t="shared" ref="M74:M76" si="38">L74*25%</f>
        <v>450000</v>
      </c>
      <c r="N74" s="29">
        <f t="shared" ref="N74:N76" si="39">L74*35%</f>
        <v>630000</v>
      </c>
      <c r="O74" s="29">
        <f t="shared" ref="O74:O76" si="40">L74*15%</f>
        <v>270000</v>
      </c>
      <c r="P74" s="29">
        <f t="shared" ref="P74:P76" si="41">L74*25%</f>
        <v>450000</v>
      </c>
      <c r="Q74" s="71">
        <v>1800000</v>
      </c>
      <c r="R74" s="71">
        <v>1800000</v>
      </c>
    </row>
    <row r="75" spans="1:18" ht="27.6" x14ac:dyDescent="0.25">
      <c r="A75" s="83" t="s">
        <v>82</v>
      </c>
      <c r="B75" s="84"/>
      <c r="C75" s="27" t="s">
        <v>35</v>
      </c>
      <c r="D75" s="27" t="s">
        <v>103</v>
      </c>
      <c r="E75" s="28" t="s">
        <v>105</v>
      </c>
      <c r="F75" s="28" t="s">
        <v>31</v>
      </c>
      <c r="G75" s="28" t="s">
        <v>80</v>
      </c>
      <c r="H75" s="26" t="s">
        <v>32</v>
      </c>
      <c r="I75" s="26" t="s">
        <v>83</v>
      </c>
      <c r="J75" s="26" t="s">
        <v>106</v>
      </c>
      <c r="K75" s="71">
        <v>200000</v>
      </c>
      <c r="L75" s="71">
        <v>200000</v>
      </c>
      <c r="M75" s="29">
        <f t="shared" si="38"/>
        <v>50000</v>
      </c>
      <c r="N75" s="29">
        <f t="shared" si="39"/>
        <v>70000</v>
      </c>
      <c r="O75" s="29">
        <f t="shared" si="40"/>
        <v>30000</v>
      </c>
      <c r="P75" s="29">
        <f t="shared" si="41"/>
        <v>50000</v>
      </c>
      <c r="Q75" s="71">
        <v>200000</v>
      </c>
      <c r="R75" s="71">
        <v>200000</v>
      </c>
    </row>
    <row r="76" spans="1:18" ht="15.6" x14ac:dyDescent="0.25">
      <c r="A76" s="100" t="s">
        <v>34</v>
      </c>
      <c r="B76" s="101"/>
      <c r="C76" s="101"/>
      <c r="D76" s="101"/>
      <c r="E76" s="101"/>
      <c r="F76" s="102"/>
      <c r="G76" s="28"/>
      <c r="H76" s="26"/>
      <c r="I76" s="26"/>
      <c r="J76" s="26"/>
      <c r="K76" s="32">
        <f>SUM(K74:K75)</f>
        <v>2000000</v>
      </c>
      <c r="L76" s="32">
        <f>SUM(L74:L75)</f>
        <v>2000000</v>
      </c>
      <c r="M76" s="32">
        <f t="shared" si="38"/>
        <v>500000</v>
      </c>
      <c r="N76" s="32">
        <f t="shared" si="39"/>
        <v>700000</v>
      </c>
      <c r="O76" s="32">
        <f t="shared" si="40"/>
        <v>300000</v>
      </c>
      <c r="P76" s="32">
        <f t="shared" si="41"/>
        <v>500000</v>
      </c>
      <c r="Q76" s="32">
        <f>SUM(Q74:Q75)</f>
        <v>2000000</v>
      </c>
      <c r="R76" s="32">
        <f>SUM(R74:R75)</f>
        <v>2000000</v>
      </c>
    </row>
    <row r="77" spans="1:18" x14ac:dyDescent="0.25">
      <c r="A77" s="119" t="s">
        <v>29</v>
      </c>
      <c r="B77" s="120"/>
      <c r="C77" s="27" t="s">
        <v>35</v>
      </c>
      <c r="D77" s="27" t="s">
        <v>103</v>
      </c>
      <c r="E77" s="28" t="s">
        <v>105</v>
      </c>
      <c r="F77" s="31" t="s">
        <v>31</v>
      </c>
      <c r="G77" s="26" t="s">
        <v>37</v>
      </c>
      <c r="H77" s="26" t="s">
        <v>32</v>
      </c>
      <c r="I77" s="26" t="s">
        <v>32</v>
      </c>
      <c r="J77" s="26" t="s">
        <v>32</v>
      </c>
      <c r="K77" s="29">
        <v>80000</v>
      </c>
      <c r="L77" s="29">
        <v>80000</v>
      </c>
      <c r="M77" s="29">
        <f t="shared" ref="M77" si="42">L77*15%</f>
        <v>12000</v>
      </c>
      <c r="N77" s="29">
        <f t="shared" ref="N77" si="43">L77*25%</f>
        <v>20000</v>
      </c>
      <c r="O77" s="29">
        <f t="shared" ref="O77" si="44">L77*35%</f>
        <v>28000</v>
      </c>
      <c r="P77" s="29">
        <f t="shared" ref="P77" si="45">L77*25%</f>
        <v>20000</v>
      </c>
      <c r="Q77" s="29">
        <v>80000</v>
      </c>
      <c r="R77" s="29">
        <v>80000</v>
      </c>
    </row>
    <row r="78" spans="1:18" ht="15.6" x14ac:dyDescent="0.25">
      <c r="A78" s="100" t="s">
        <v>34</v>
      </c>
      <c r="B78" s="101"/>
      <c r="C78" s="101"/>
      <c r="D78" s="101"/>
      <c r="E78" s="101"/>
      <c r="F78" s="102"/>
      <c r="G78" s="28"/>
      <c r="H78" s="26"/>
      <c r="I78" s="26"/>
      <c r="J78" s="26"/>
      <c r="K78" s="32">
        <f>SUM(K77)</f>
        <v>80000</v>
      </c>
      <c r="L78" s="32">
        <f>SUM(L77)</f>
        <v>80000</v>
      </c>
      <c r="M78" s="32">
        <f t="shared" ref="M78" si="46">L78*15%</f>
        <v>12000</v>
      </c>
      <c r="N78" s="32">
        <f t="shared" ref="N78" si="47">L78*25%</f>
        <v>20000</v>
      </c>
      <c r="O78" s="32">
        <f t="shared" ref="O78" si="48">L78*35%</f>
        <v>28000</v>
      </c>
      <c r="P78" s="32">
        <f t="shared" ref="P78" si="49">L78*25%</f>
        <v>20000</v>
      </c>
      <c r="Q78" s="32">
        <f>SUM(Q77)</f>
        <v>80000</v>
      </c>
      <c r="R78" s="32">
        <f>SUM(R77)</f>
        <v>80000</v>
      </c>
    </row>
    <row r="79" spans="1:18" x14ac:dyDescent="0.25">
      <c r="A79" s="103" t="s">
        <v>26</v>
      </c>
      <c r="B79" s="104"/>
      <c r="C79" s="27"/>
      <c r="D79" s="27"/>
      <c r="E79" s="28"/>
      <c r="F79" s="28"/>
      <c r="G79" s="28"/>
      <c r="H79" s="28"/>
      <c r="I79" s="28"/>
      <c r="J79" s="28"/>
      <c r="K79" s="50">
        <f t="shared" ref="K79:R79" si="50">K78+K76+K73+K64+K43+K34+K32+K29+K27</f>
        <v>56487300</v>
      </c>
      <c r="L79" s="50">
        <f t="shared" si="50"/>
        <v>56447300</v>
      </c>
      <c r="M79" s="50">
        <f t="shared" si="50"/>
        <v>14150505</v>
      </c>
      <c r="N79" s="50">
        <f t="shared" si="50"/>
        <v>16743272</v>
      </c>
      <c r="O79" s="50">
        <f t="shared" si="50"/>
        <v>11718565</v>
      </c>
      <c r="P79" s="50">
        <f t="shared" si="50"/>
        <v>13834958</v>
      </c>
      <c r="Q79" s="50">
        <f t="shared" si="50"/>
        <v>51782700</v>
      </c>
      <c r="R79" s="50">
        <f t="shared" si="50"/>
        <v>51782700</v>
      </c>
    </row>
    <row r="83" spans="1:17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6"/>
      <c r="L83" s="6"/>
      <c r="M83" s="6"/>
      <c r="N83" s="6"/>
      <c r="O83" s="6"/>
      <c r="P83" s="6"/>
      <c r="Q83" s="6"/>
    </row>
    <row r="84" spans="1:17" x14ac:dyDescent="0.25">
      <c r="A84" s="34" t="s">
        <v>39</v>
      </c>
      <c r="B84" s="20"/>
      <c r="C84" s="21"/>
      <c r="D84" s="22"/>
      <c r="E84" s="21"/>
      <c r="F84" s="21"/>
      <c r="G84" s="20"/>
      <c r="H84" s="20"/>
      <c r="I84" s="22"/>
      <c r="J84" s="22"/>
      <c r="K84" s="88" t="s">
        <v>126</v>
      </c>
      <c r="L84" s="88"/>
      <c r="M84" s="88"/>
      <c r="N84" s="88"/>
      <c r="O84" s="88"/>
      <c r="P84" s="88"/>
      <c r="Q84" s="88"/>
    </row>
    <row r="85" spans="1:17" x14ac:dyDescent="0.25">
      <c r="A85" s="20"/>
      <c r="B85" s="20"/>
      <c r="C85" s="21"/>
      <c r="D85" s="22"/>
      <c r="E85" s="21"/>
      <c r="F85" s="21"/>
      <c r="G85" s="20"/>
      <c r="H85" s="20"/>
      <c r="I85" s="22"/>
      <c r="J85" s="22"/>
      <c r="K85" s="52"/>
      <c r="L85" s="56"/>
      <c r="M85" s="56"/>
      <c r="N85" s="56"/>
      <c r="O85" s="56"/>
      <c r="P85" s="56"/>
      <c r="Q85" s="52"/>
    </row>
    <row r="86" spans="1:17" x14ac:dyDescent="0.25">
      <c r="A86" s="12" t="s">
        <v>10</v>
      </c>
      <c r="B86" s="12"/>
      <c r="C86" s="51"/>
      <c r="D86" s="93"/>
      <c r="E86" s="93"/>
      <c r="F86" s="51"/>
      <c r="G86" s="51"/>
      <c r="H86" s="51"/>
      <c r="I86" s="51"/>
      <c r="J86" s="51"/>
      <c r="K86" s="87" t="s">
        <v>123</v>
      </c>
      <c r="L86" s="87"/>
      <c r="M86" s="87"/>
      <c r="N86" s="87"/>
      <c r="O86" s="87"/>
      <c r="P86" s="87"/>
      <c r="Q86" s="87"/>
    </row>
    <row r="87" spans="1:17" x14ac:dyDescent="0.25">
      <c r="A87" s="13"/>
      <c r="B87" s="13"/>
      <c r="C87" s="51"/>
      <c r="D87" s="51"/>
      <c r="E87" s="51"/>
      <c r="F87" s="51"/>
      <c r="G87" s="51"/>
      <c r="H87" s="51"/>
      <c r="I87" s="51"/>
      <c r="J87" s="51"/>
      <c r="K87" s="51"/>
      <c r="L87" s="55"/>
      <c r="M87" s="55"/>
      <c r="N87" s="55"/>
      <c r="O87" s="55"/>
      <c r="P87" s="55"/>
      <c r="Q87" s="54"/>
    </row>
    <row r="88" spans="1:17" x14ac:dyDescent="0.25">
      <c r="A88" s="53" t="s">
        <v>117</v>
      </c>
      <c r="B88" s="53"/>
      <c r="C88" s="51"/>
      <c r="D88" s="51"/>
      <c r="E88" s="51"/>
      <c r="F88" s="51"/>
      <c r="G88" s="51"/>
      <c r="H88" s="51"/>
      <c r="I88" s="51"/>
      <c r="J88" s="51"/>
      <c r="K88" s="51"/>
      <c r="L88" s="55"/>
      <c r="M88" s="55"/>
      <c r="N88" s="55"/>
      <c r="O88" s="55"/>
      <c r="P88" s="55"/>
      <c r="Q88" s="54"/>
    </row>
  </sheetData>
  <autoFilter ref="F25:J79"/>
  <mergeCells count="29">
    <mergeCell ref="K84:Q84"/>
    <mergeCell ref="D86:E86"/>
    <mergeCell ref="K86:Q86"/>
    <mergeCell ref="A25:B25"/>
    <mergeCell ref="A28:B28"/>
    <mergeCell ref="A26:B26"/>
    <mergeCell ref="A27:F27"/>
    <mergeCell ref="A29:F29"/>
    <mergeCell ref="A30:B30"/>
    <mergeCell ref="A38:B38"/>
    <mergeCell ref="A39:B39"/>
    <mergeCell ref="A43:F43"/>
    <mergeCell ref="A31:B31"/>
    <mergeCell ref="A32:F32"/>
    <mergeCell ref="A33:B33"/>
    <mergeCell ref="A34:F34"/>
    <mergeCell ref="A8:T8"/>
    <mergeCell ref="D12:I12"/>
    <mergeCell ref="A21:R21"/>
    <mergeCell ref="A22:B23"/>
    <mergeCell ref="C22:F22"/>
    <mergeCell ref="G22:J22"/>
    <mergeCell ref="K22:R22"/>
    <mergeCell ref="A77:B77"/>
    <mergeCell ref="A78:F78"/>
    <mergeCell ref="A79:B79"/>
    <mergeCell ref="A64:F64"/>
    <mergeCell ref="A73:F73"/>
    <mergeCell ref="A76:F76"/>
  </mergeCells>
  <pageMargins left="0.23622047244094491" right="0.23622047244094491" top="0.74803149606299213" bottom="0" header="0.31496062992125984" footer="0.31496062992125984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школа-сад Алзамай</vt:lpstr>
      <vt:lpstr>'16 школа-сад Алзамай'!Область_печати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NIK</cp:lastModifiedBy>
  <cp:lastPrinted>2024-01-15T03:50:45Z</cp:lastPrinted>
  <dcterms:created xsi:type="dcterms:W3CDTF">2020-11-19T07:00:21Z</dcterms:created>
  <dcterms:modified xsi:type="dcterms:W3CDTF">2025-01-07T05:32:20Z</dcterms:modified>
</cp:coreProperties>
</file>